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41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<sst xmlns="http://schemas.openxmlformats.org/spreadsheetml/2006/main" count="120" uniqueCount="114">
  <si>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>Obec Bělov</t>
  </si>
  <si>
    <t>Rozpočtový výhled na obdobé 2016 - 2017</t>
  </si>
  <si>
    <t>v tis. Kč</t>
  </si>
  <si>
    <t>rozpočtová skladba</t>
  </si>
  <si>
    <t>skut 2008</t>
  </si>
  <si>
    <t>skut 2009</t>
  </si>
  <si>
    <t>UR 2010</t>
  </si>
  <si>
    <t>rok 2011</t>
  </si>
  <si>
    <t>1. třída</t>
  </si>
  <si>
    <t>daňové příjmy</t>
  </si>
  <si>
    <t xml:space="preserve">počet obyvatel, 2015 poplatek/nemovitost, stočné 2015 </t>
  </si>
  <si>
    <t>2. třída</t>
  </si>
  <si>
    <t>nedaňové příjmy</t>
  </si>
  <si>
    <t>hrdá19000, areál, odpad podnikatelé, obchod,ověřování,dobývací prostor,eko</t>
  </si>
  <si>
    <t>prodej zboží</t>
  </si>
  <si>
    <t>sběr a svoz odpadů</t>
  </si>
  <si>
    <t>neinvestiční dar,příspěvky,Uz.plán</t>
  </si>
  <si>
    <t>pronájem movitých věcí</t>
  </si>
  <si>
    <t>pronájem lom</t>
  </si>
  <si>
    <t>lom, novásmlouva</t>
  </si>
  <si>
    <t>pronájem pozemků</t>
  </si>
  <si>
    <t>pronájem nebytových prostor</t>
  </si>
  <si>
    <t>hospoda nová smlouva</t>
  </si>
  <si>
    <t>úroky</t>
  </si>
  <si>
    <t>příjmy z pronájmů pozemkůPLYN</t>
  </si>
  <si>
    <t>ostatní</t>
  </si>
  <si>
    <t>3. třída</t>
  </si>
  <si>
    <t>kapitálové příjmy</t>
  </si>
  <si>
    <t>přípojky</t>
  </si>
  <si>
    <t>2016 - 200 tis plynovod</t>
  </si>
  <si>
    <t>prodej pozemků</t>
  </si>
  <si>
    <t>prodej movitého majetku-dl.</t>
  </si>
  <si>
    <t>prodej akcií</t>
  </si>
  <si>
    <t>dar na dl. Majetek</t>
  </si>
  <si>
    <t>4. třída</t>
  </si>
  <si>
    <t>přijaté dotace</t>
  </si>
  <si>
    <t>2015 - ÚP 2015 Trenz</t>
  </si>
  <si>
    <t>neinv.- st.pokladna</t>
  </si>
  <si>
    <t>plyn</t>
  </si>
  <si>
    <t>neinv.- výkon st. Správy</t>
  </si>
  <si>
    <t>neinv.- SR</t>
  </si>
  <si>
    <t>ÚP</t>
  </si>
  <si>
    <t>z obcí</t>
  </si>
  <si>
    <t>investiční z st. Pokladny</t>
  </si>
  <si>
    <t>z kraje</t>
  </si>
  <si>
    <t>volby</t>
  </si>
  <si>
    <t>PŘÍJMY CELKEM:</t>
  </si>
  <si>
    <t>5. třída</t>
  </si>
  <si>
    <t>běžné</t>
  </si>
  <si>
    <t>rozpočet 2015-investice,100 cesta,-jen tonda</t>
  </si>
  <si>
    <t>platy</t>
  </si>
  <si>
    <t>odvody</t>
  </si>
  <si>
    <t>zastupitelstvo odměny 6112</t>
  </si>
  <si>
    <t>OON</t>
  </si>
  <si>
    <t>místní správa</t>
  </si>
  <si>
    <t>silnice</t>
  </si>
  <si>
    <t>provoz silniční dopravy,plavba</t>
  </si>
  <si>
    <t>pitná voda</t>
  </si>
  <si>
    <t>stočné</t>
  </si>
  <si>
    <t>odpadní voda</t>
  </si>
  <si>
    <t>MŠ</t>
  </si>
  <si>
    <t>není zapl.2009</t>
  </si>
  <si>
    <t>ZŠ</t>
  </si>
  <si>
    <t>knihovna</t>
  </si>
  <si>
    <t>rozhlas a TV</t>
  </si>
  <si>
    <t>kultura</t>
  </si>
  <si>
    <t>2010kultura, ztoho dary10, pohoštění22</t>
  </si>
  <si>
    <t>veřejné osvětlení</t>
  </si>
  <si>
    <t>dluh 2010</t>
  </si>
  <si>
    <t>Územní plánování,inž.sítě</t>
  </si>
  <si>
    <t>Komunální služby</t>
  </si>
  <si>
    <t>2010 -40 investice</t>
  </si>
  <si>
    <t xml:space="preserve"> odpad</t>
  </si>
  <si>
    <t>zeleň</t>
  </si>
  <si>
    <t>2010-100 nákup dlouh.majetku</t>
  </si>
  <si>
    <t>civilní připravenost</t>
  </si>
  <si>
    <t>požární ochrana-dobrov</t>
  </si>
  <si>
    <t>sčítání,volby</t>
  </si>
  <si>
    <t>banka,1půjčka do 2013</t>
  </si>
  <si>
    <t>banka,1půjčka do 2014</t>
  </si>
  <si>
    <t>banka,1půjčka do 2015</t>
  </si>
  <si>
    <t>banka,1půjčka do 2016</t>
  </si>
  <si>
    <t>banka,1půjčka do 2017</t>
  </si>
  <si>
    <t>banka,1půjčka do 2018</t>
  </si>
  <si>
    <t>banka,1půjčka do 2019</t>
  </si>
  <si>
    <t>banka,1půjčka do 2020</t>
  </si>
  <si>
    <t>banka,1půjčka do 2021</t>
  </si>
  <si>
    <t>banka,úvěr plyn</t>
  </si>
  <si>
    <t>REZERVA 5% z daní</t>
  </si>
  <si>
    <t>6. třída</t>
  </si>
  <si>
    <t>kapitálové</t>
  </si>
  <si>
    <t>dlouhodobý nehmotný majetek co</t>
  </si>
  <si>
    <t>100 odpad</t>
  </si>
  <si>
    <t>stavby</t>
  </si>
  <si>
    <t>2010-92 kanál,40 komun,</t>
  </si>
  <si>
    <t>VÝDAJE CELKEM:</t>
  </si>
  <si>
    <t>SCHODEK/PŘEBYTEK</t>
  </si>
  <si>
    <t>8.třída</t>
  </si>
  <si>
    <t>splátky úvěru - plyn, úvěr ve výši 2 500 000,- Kč do r. 2025</t>
  </si>
  <si>
    <t>přijaté úvěry krátkodobé</t>
  </si>
  <si>
    <t>přijaté úvěry dlouhodobé</t>
  </si>
  <si>
    <t>změna stavu prostředků na bankovních účtech 8115,8125</t>
  </si>
  <si>
    <t>FINANCOVÁNÍ</t>
  </si>
  <si>
    <t>přebytek</t>
  </si>
  <si>
    <t xml:space="preserve">                         Zastupitelstvo obce vzalo na  vědomí na 3. zasedání dne 17.12. 2014 </t>
  </si>
  <si>
    <t xml:space="preserve">                              usnesením číslo 7/3/14.</t>
  </si>
  <si>
    <t>Jaroslav Peroutka</t>
  </si>
  <si>
    <t>Jiří Přecechtěl</t>
  </si>
  <si>
    <t xml:space="preserve">      starosta</t>
  </si>
  <si>
    <t>starosta</t>
  </si>
  <si>
    <t xml:space="preserve">chybí </t>
  </si>
  <si>
    <t>!!!!§§§</t>
  </si>
  <si>
    <t>zjistit DPH</t>
  </si>
  <si>
    <t>fixní náklady plynovodu a příjmy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</si>
</sst>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42" fillId="0" borderId="12" xfId="0" applyFont="1" applyBorder="1" applyAlignment="1">
      <alignment/>
    </xf>
    <xf numFmtId="3" fontId="39" fillId="33" borderId="12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34" borderId="0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0" fontId="39" fillId="34" borderId="0" xfId="0" applyFont="1" applyFill="1" applyAlignment="1">
      <alignment/>
    </xf>
    <xf numFmtId="3" fontId="40" fillId="0" borderId="0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2" xfId="0" applyFont="1" applyBorder="1" applyAlignment="1">
      <alignment horizontal="left"/>
    </xf>
    <xf numFmtId="3" fontId="39" fillId="34" borderId="12" xfId="0" applyNumberFormat="1" applyFont="1" applyFill="1" applyBorder="1" applyAlignment="1">
      <alignment/>
    </xf>
    <xf numFmtId="0" fontId="39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39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  <xf numFmtId="0" fontId="40" fillId="0" borderId="11" xfId="0" applyFont="1" applyBorder="1" applyAlignment="1">
      <alignment horizontal="left"/>
    </xf>
    <xf numFmtId="3" fontId="40" fillId="0" borderId="12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3" fontId="39" fillId="0" borderId="18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3" fontId="40" fillId="34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20" xfId="0" applyFont="1" applyBorder="1" applyAlignment="1">
      <alignment horizontal="left"/>
    </xf>
    <xf numFmtId="0" fontId="40" fillId="0" borderId="13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8.421875" style="1" customWidth="1"/>
    <col min="2" max="2" width="70.57421875" style="1" customWidth="1"/>
    <col min="3" max="3" width="31.421875" style="1" hidden="1" customWidth="1"/>
    <col min="4" max="4" width="0.2890625" style="1" customWidth="1"/>
    <col min="5" max="5" width="16.8515625" style="1" customWidth="1"/>
    <col min="6" max="6" width="14.421875" style="1" customWidth="1"/>
    <col min="7" max="9" width="10.28125" style="1" hidden="1" customWidth="1"/>
    <col min="10" max="10" width="9.7109375" style="1" hidden="1" customWidth="1"/>
    <col min="11" max="21" width="0" style="1" hidden="1" customWidth="1"/>
    <col min="22" max="22" width="12.421875" style="1" hidden="1" customWidth="1"/>
    <col min="23" max="16384" width="9.140625" style="1" customWidth="1"/>
  </cols>
  <sheetData>
    <row r="1" spans="1:6" ht="23.25" customHeight="1">
      <c r="A1" s="55" t="s">
        <v>0</v>
      </c>
      <c r="B1" s="55"/>
      <c r="C1" s="55"/>
      <c r="D1" s="55"/>
      <c r="E1" s="55"/>
      <c r="F1" s="55"/>
    </row>
    <row r="2" spans="1:24" ht="22.5" customHeight="1">
      <c r="A2" s="55" t="s">
        <v>1</v>
      </c>
      <c r="B2" s="55"/>
      <c r="C2" s="55"/>
      <c r="D2" s="55"/>
      <c r="E2" s="55"/>
      <c r="F2" s="5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5">
      <c r="F3" s="3" t="s">
        <v>2</v>
      </c>
    </row>
    <row r="4" spans="1:23" ht="30.75" thickBot="1">
      <c r="A4" s="4" t="s">
        <v>3</v>
      </c>
      <c r="B4" s="5"/>
      <c r="C4" s="5"/>
      <c r="D4" s="5">
        <v>2013</v>
      </c>
      <c r="E4" s="5">
        <v>2016</v>
      </c>
      <c r="F4" s="5">
        <v>2017</v>
      </c>
      <c r="G4" s="6" t="s">
        <v>4</v>
      </c>
      <c r="H4" s="6" t="s">
        <v>5</v>
      </c>
      <c r="I4" s="6" t="s">
        <v>6</v>
      </c>
      <c r="J4" s="7" t="s">
        <v>7</v>
      </c>
      <c r="K4" s="8"/>
      <c r="L4" s="8"/>
      <c r="M4" s="8"/>
      <c r="N4" s="8">
        <v>2012</v>
      </c>
      <c r="O4" s="8">
        <v>2013</v>
      </c>
      <c r="P4" s="8">
        <v>2014</v>
      </c>
      <c r="Q4" s="8">
        <v>2015</v>
      </c>
      <c r="R4" s="8">
        <v>2016</v>
      </c>
      <c r="S4" s="8">
        <v>2017</v>
      </c>
      <c r="T4" s="8">
        <v>2018</v>
      </c>
      <c r="U4" s="8">
        <v>2019</v>
      </c>
      <c r="V4" s="8">
        <v>2020</v>
      </c>
      <c r="W4" s="8"/>
    </row>
    <row r="5" spans="1:23" ht="15.75" hidden="1" thickTop="1">
      <c r="A5" s="9"/>
      <c r="B5" s="9"/>
      <c r="C5" s="9"/>
      <c r="D5" s="9"/>
      <c r="E5" s="9"/>
      <c r="F5" s="9"/>
      <c r="G5" s="10"/>
      <c r="H5" s="10"/>
      <c r="I5" s="1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44" ht="15.75" thickTop="1">
      <c r="A6" s="11" t="s">
        <v>8</v>
      </c>
      <c r="B6" s="12" t="s">
        <v>9</v>
      </c>
      <c r="C6" s="13"/>
      <c r="D6" s="14">
        <v>2386</v>
      </c>
      <c r="E6" s="14">
        <v>2809</v>
      </c>
      <c r="F6" s="14">
        <v>2816</v>
      </c>
      <c r="G6" s="15">
        <v>2118</v>
      </c>
      <c r="H6" s="15">
        <v>2002</v>
      </c>
      <c r="I6" s="15">
        <v>2341</v>
      </c>
      <c r="J6" s="16">
        <v>2530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AR6" s="8" t="s">
        <v>10</v>
      </c>
    </row>
    <row r="7" spans="1:44" ht="15">
      <c r="A7" s="11" t="s">
        <v>11</v>
      </c>
      <c r="B7" s="12" t="s">
        <v>12</v>
      </c>
      <c r="C7" s="13"/>
      <c r="D7" s="14">
        <v>264</v>
      </c>
      <c r="E7" s="14">
        <v>149</v>
      </c>
      <c r="F7" s="14">
        <v>152</v>
      </c>
      <c r="G7" s="15">
        <v>171</v>
      </c>
      <c r="H7" s="15">
        <v>138</v>
      </c>
      <c r="I7" s="15">
        <v>202</v>
      </c>
      <c r="J7" s="16">
        <v>119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AR7" s="8" t="s">
        <v>13</v>
      </c>
    </row>
    <row r="8" spans="1:44" ht="15" hidden="1">
      <c r="A8" s="12"/>
      <c r="B8" s="12"/>
      <c r="C8" s="12" t="s">
        <v>14</v>
      </c>
      <c r="D8" s="14">
        <v>30</v>
      </c>
      <c r="E8" s="14">
        <v>30</v>
      </c>
      <c r="F8" s="14">
        <v>30</v>
      </c>
      <c r="G8" s="15">
        <v>7</v>
      </c>
      <c r="H8" s="15">
        <v>2</v>
      </c>
      <c r="I8" s="15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AR8" s="8"/>
    </row>
    <row r="9" spans="1:44" ht="15" hidden="1">
      <c r="A9" s="12"/>
      <c r="B9" s="12"/>
      <c r="C9" s="12" t="s">
        <v>15</v>
      </c>
      <c r="D9" s="14">
        <v>1</v>
      </c>
      <c r="E9" s="14">
        <v>1</v>
      </c>
      <c r="F9" s="14">
        <v>1</v>
      </c>
      <c r="G9" s="15">
        <v>17</v>
      </c>
      <c r="H9" s="15">
        <v>22</v>
      </c>
      <c r="I9" s="15">
        <v>20</v>
      </c>
      <c r="J9" s="17">
        <v>20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AR9" s="8"/>
    </row>
    <row r="10" spans="1:44" ht="15" hidden="1">
      <c r="A10" s="12"/>
      <c r="B10" s="12"/>
      <c r="C10" s="12" t="s">
        <v>16</v>
      </c>
      <c r="D10" s="14">
        <v>10</v>
      </c>
      <c r="E10" s="14">
        <v>10</v>
      </c>
      <c r="F10" s="14">
        <v>10</v>
      </c>
      <c r="G10" s="15">
        <v>62</v>
      </c>
      <c r="H10" s="15">
        <v>41</v>
      </c>
      <c r="I10" s="18">
        <v>105</v>
      </c>
      <c r="J10" s="19"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AR10" s="8"/>
    </row>
    <row r="11" spans="1:44" ht="15" hidden="1">
      <c r="A11" s="12"/>
      <c r="B11" s="12"/>
      <c r="C11" s="12" t="s">
        <v>17</v>
      </c>
      <c r="D11" s="14">
        <v>1</v>
      </c>
      <c r="E11" s="14">
        <v>1</v>
      </c>
      <c r="F11" s="14">
        <v>1</v>
      </c>
      <c r="G11" s="15">
        <v>17</v>
      </c>
      <c r="H11" s="15">
        <v>0</v>
      </c>
      <c r="I11" s="1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AR11" s="8"/>
    </row>
    <row r="12" spans="1:44" ht="15" hidden="1">
      <c r="A12" s="12"/>
      <c r="B12" s="12"/>
      <c r="C12" s="12" t="s">
        <v>18</v>
      </c>
      <c r="D12" s="14">
        <v>14</v>
      </c>
      <c r="E12" s="14">
        <v>14</v>
      </c>
      <c r="F12" s="14">
        <v>14</v>
      </c>
      <c r="G12" s="15">
        <v>17</v>
      </c>
      <c r="H12" s="15">
        <v>20</v>
      </c>
      <c r="I12" s="15">
        <v>23</v>
      </c>
      <c r="J12" s="18">
        <v>33</v>
      </c>
      <c r="K12" s="8" t="s">
        <v>19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AR12" s="8"/>
    </row>
    <row r="13" spans="1:44" ht="15" hidden="1">
      <c r="A13" s="12"/>
      <c r="B13" s="12"/>
      <c r="C13" s="12" t="s">
        <v>20</v>
      </c>
      <c r="D13" s="14">
        <v>4</v>
      </c>
      <c r="E13" s="14">
        <v>4</v>
      </c>
      <c r="F13" s="14">
        <v>4</v>
      </c>
      <c r="G13" s="15">
        <v>18</v>
      </c>
      <c r="H13" s="15">
        <v>13</v>
      </c>
      <c r="I13" s="15">
        <f>10+4</f>
        <v>14</v>
      </c>
      <c r="J13" s="17">
        <v>14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AR13" s="8"/>
    </row>
    <row r="14" spans="1:44" ht="15" hidden="1">
      <c r="A14" s="12"/>
      <c r="B14" s="12"/>
      <c r="C14" s="12" t="s">
        <v>21</v>
      </c>
      <c r="D14" s="14">
        <v>31</v>
      </c>
      <c r="E14" s="14">
        <v>31</v>
      </c>
      <c r="F14" s="14">
        <v>31</v>
      </c>
      <c r="G14" s="15">
        <v>33</v>
      </c>
      <c r="H14" s="15">
        <v>34</v>
      </c>
      <c r="I14" s="15">
        <f>22+16</f>
        <v>38</v>
      </c>
      <c r="J14" s="18">
        <v>52</v>
      </c>
      <c r="K14" s="20" t="s">
        <v>22</v>
      </c>
      <c r="L14" s="20"/>
      <c r="M14" s="20"/>
      <c r="N14" s="8"/>
      <c r="O14" s="8"/>
      <c r="P14" s="8"/>
      <c r="Q14" s="8"/>
      <c r="R14" s="8"/>
      <c r="S14" s="8"/>
      <c r="T14" s="8"/>
      <c r="U14" s="8"/>
      <c r="V14" s="8"/>
      <c r="AR14" s="8"/>
    </row>
    <row r="15" spans="1:44" ht="15" hidden="1">
      <c r="A15" s="12"/>
      <c r="B15" s="12"/>
      <c r="C15" s="12" t="s">
        <v>23</v>
      </c>
      <c r="D15" s="14"/>
      <c r="E15" s="14"/>
      <c r="F15" s="14"/>
      <c r="G15" s="15"/>
      <c r="H15" s="15">
        <v>1</v>
      </c>
      <c r="I15" s="1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AR15" s="8"/>
    </row>
    <row r="16" spans="1:44" ht="15" hidden="1">
      <c r="A16" s="12"/>
      <c r="B16" s="12"/>
      <c r="C16" s="21" t="s">
        <v>24</v>
      </c>
      <c r="D16" s="14"/>
      <c r="E16" s="14"/>
      <c r="F16" s="14"/>
      <c r="G16" s="15"/>
      <c r="H16" s="15"/>
      <c r="I16" s="1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AR16" s="8"/>
    </row>
    <row r="17" spans="1:44" ht="15" hidden="1">
      <c r="A17" s="12"/>
      <c r="B17" s="12"/>
      <c r="C17" s="12" t="s">
        <v>25</v>
      </c>
      <c r="D17" s="14">
        <v>6</v>
      </c>
      <c r="E17" s="14">
        <v>6</v>
      </c>
      <c r="F17" s="14">
        <v>6</v>
      </c>
      <c r="G17" s="15">
        <v>0</v>
      </c>
      <c r="H17" s="15">
        <v>5</v>
      </c>
      <c r="I17" s="1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AR17" s="8"/>
    </row>
    <row r="18" spans="1:46" ht="15">
      <c r="A18" s="11" t="s">
        <v>26</v>
      </c>
      <c r="B18" s="12" t="s">
        <v>27</v>
      </c>
      <c r="C18" s="13"/>
      <c r="D18" s="14">
        <v>0</v>
      </c>
      <c r="E18" s="14">
        <v>943</v>
      </c>
      <c r="F18" s="22">
        <v>0</v>
      </c>
      <c r="G18" s="15">
        <v>0</v>
      </c>
      <c r="H18" s="15">
        <v>299</v>
      </c>
      <c r="I18" s="15">
        <v>0</v>
      </c>
      <c r="J18" s="16" t="s">
        <v>28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AR18" s="20" t="s">
        <v>29</v>
      </c>
      <c r="AS18" s="23"/>
      <c r="AT18" s="23"/>
    </row>
    <row r="19" spans="1:44" ht="15" hidden="1">
      <c r="A19" s="12"/>
      <c r="B19" s="12"/>
      <c r="C19" s="12" t="s">
        <v>30</v>
      </c>
      <c r="D19" s="14">
        <v>639</v>
      </c>
      <c r="E19" s="14">
        <v>639</v>
      </c>
      <c r="F19" s="14">
        <v>639</v>
      </c>
      <c r="G19" s="15"/>
      <c r="H19" s="15">
        <v>287</v>
      </c>
      <c r="I19" s="1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AR19" s="8"/>
    </row>
    <row r="20" spans="1:44" ht="15" hidden="1">
      <c r="A20" s="12"/>
      <c r="B20" s="12"/>
      <c r="C20" s="12" t="s">
        <v>31</v>
      </c>
      <c r="D20" s="14">
        <v>15</v>
      </c>
      <c r="E20" s="14">
        <v>15</v>
      </c>
      <c r="F20" s="14">
        <v>15</v>
      </c>
      <c r="G20" s="15"/>
      <c r="H20" s="15"/>
      <c r="I20" s="1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AR20" s="8"/>
    </row>
    <row r="21" spans="1:44" ht="15" hidden="1">
      <c r="A21" s="12"/>
      <c r="B21" s="12"/>
      <c r="C21" s="12" t="s">
        <v>32</v>
      </c>
      <c r="D21" s="14"/>
      <c r="E21" s="14"/>
      <c r="F21" s="14"/>
      <c r="G21" s="15"/>
      <c r="H21" s="15"/>
      <c r="I21" s="1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AR21" s="8"/>
    </row>
    <row r="22" spans="1:44" ht="15" hidden="1">
      <c r="A22" s="12"/>
      <c r="B22" s="12"/>
      <c r="C22" s="12" t="s">
        <v>33</v>
      </c>
      <c r="D22" s="14">
        <v>14</v>
      </c>
      <c r="E22" s="14">
        <v>14</v>
      </c>
      <c r="F22" s="14">
        <v>14</v>
      </c>
      <c r="G22" s="15"/>
      <c r="H22" s="15">
        <v>12</v>
      </c>
      <c r="I22" s="1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AR22" s="8"/>
    </row>
    <row r="23" spans="1:44" ht="15" hidden="1">
      <c r="A23" s="12"/>
      <c r="B23" s="12"/>
      <c r="C23" s="21" t="s">
        <v>28</v>
      </c>
      <c r="D23" s="14"/>
      <c r="E23" s="14"/>
      <c r="F23" s="14"/>
      <c r="G23" s="15"/>
      <c r="H23" s="15"/>
      <c r="I23" s="15"/>
      <c r="J23" s="8">
        <v>900</v>
      </c>
      <c r="K23" s="8"/>
      <c r="L23" s="8"/>
      <c r="M23" s="8"/>
      <c r="N23" s="8"/>
      <c r="O23" s="8"/>
      <c r="P23" s="8"/>
      <c r="Q23" s="8"/>
      <c r="R23" s="8">
        <v>1950</v>
      </c>
      <c r="S23" s="8"/>
      <c r="T23" s="8"/>
      <c r="U23" s="8"/>
      <c r="V23" s="8"/>
      <c r="AR23" s="8"/>
    </row>
    <row r="24" spans="1:44" ht="15.75" thickBot="1">
      <c r="A24" s="11" t="s">
        <v>34</v>
      </c>
      <c r="B24" s="12" t="s">
        <v>35</v>
      </c>
      <c r="C24" s="13"/>
      <c r="D24" s="14">
        <v>64</v>
      </c>
      <c r="E24" s="14">
        <v>72</v>
      </c>
      <c r="F24" s="14">
        <v>72</v>
      </c>
      <c r="G24" s="15">
        <v>142</v>
      </c>
      <c r="H24" s="15">
        <v>1050</v>
      </c>
      <c r="I24" s="15">
        <v>322</v>
      </c>
      <c r="J24" s="24">
        <v>5444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AR24" s="8" t="s">
        <v>36</v>
      </c>
    </row>
    <row r="25" spans="1:44" ht="15.75" hidden="1" thickBot="1">
      <c r="A25" s="12"/>
      <c r="B25" s="12"/>
      <c r="C25" s="12" t="s">
        <v>37</v>
      </c>
      <c r="D25" s="25"/>
      <c r="E25" s="25"/>
      <c r="F25" s="25"/>
      <c r="G25" s="15">
        <v>20</v>
      </c>
      <c r="H25" s="15">
        <v>20</v>
      </c>
      <c r="I25" s="15">
        <v>47</v>
      </c>
      <c r="J25" s="18">
        <v>5384</v>
      </c>
      <c r="K25" s="8" t="s">
        <v>38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AR25" s="8"/>
    </row>
    <row r="26" spans="1:44" ht="15.75" hidden="1" thickBot="1">
      <c r="A26" s="12"/>
      <c r="B26" s="12"/>
      <c r="C26" s="12" t="s">
        <v>39</v>
      </c>
      <c r="D26" s="25"/>
      <c r="E26" s="25"/>
      <c r="F26" s="25"/>
      <c r="G26" s="18">
        <v>7</v>
      </c>
      <c r="H26" s="18">
        <v>7</v>
      </c>
      <c r="I26" s="18">
        <v>80</v>
      </c>
      <c r="J26" s="17">
        <v>60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AR26" s="8"/>
    </row>
    <row r="27" spans="1:44" ht="15.75" hidden="1" thickBot="1">
      <c r="A27" s="12"/>
      <c r="B27" s="12"/>
      <c r="C27" s="12" t="s">
        <v>40</v>
      </c>
      <c r="D27" s="25"/>
      <c r="E27" s="25"/>
      <c r="F27" s="25"/>
      <c r="G27" s="18">
        <v>24</v>
      </c>
      <c r="H27" s="18">
        <v>80</v>
      </c>
      <c r="I27" s="18">
        <v>30</v>
      </c>
      <c r="J27" s="8" t="s">
        <v>41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AR27" s="8"/>
    </row>
    <row r="28" spans="1:44" ht="15.75" hidden="1" thickBot="1">
      <c r="A28" s="12"/>
      <c r="B28" s="12"/>
      <c r="C28" s="12" t="s">
        <v>42</v>
      </c>
      <c r="D28" s="25"/>
      <c r="E28" s="25"/>
      <c r="F28" s="25"/>
      <c r="G28" s="15">
        <v>0</v>
      </c>
      <c r="H28" s="15"/>
      <c r="I28" s="15">
        <v>10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AR28" s="8"/>
    </row>
    <row r="29" spans="1:44" ht="15.75" hidden="1" thickBot="1">
      <c r="A29" s="12"/>
      <c r="B29" s="12"/>
      <c r="C29" s="12" t="s">
        <v>43</v>
      </c>
      <c r="D29" s="25"/>
      <c r="E29" s="25"/>
      <c r="F29" s="25"/>
      <c r="G29" s="15"/>
      <c r="H29" s="15">
        <v>600</v>
      </c>
      <c r="I29" s="15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AR29" s="8"/>
    </row>
    <row r="30" spans="1:44" ht="15.75" hidden="1" thickBot="1">
      <c r="A30" s="12"/>
      <c r="B30" s="12"/>
      <c r="C30" s="12" t="s">
        <v>44</v>
      </c>
      <c r="D30" s="25"/>
      <c r="E30" s="25"/>
      <c r="F30" s="25"/>
      <c r="G30" s="15">
        <v>91</v>
      </c>
      <c r="H30" s="15">
        <v>343</v>
      </c>
      <c r="I30" s="15">
        <v>155</v>
      </c>
      <c r="J30" s="8" t="s">
        <v>45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AR30" s="8"/>
    </row>
    <row r="31" spans="1:44" ht="15.75" thickBot="1">
      <c r="A31" s="56" t="s">
        <v>46</v>
      </c>
      <c r="B31" s="57"/>
      <c r="C31" s="26"/>
      <c r="D31" s="27">
        <f>D6+D7+D18+D24</f>
        <v>2714</v>
      </c>
      <c r="E31" s="28">
        <v>3973</v>
      </c>
      <c r="F31" s="28">
        <f>F6+F7+F18+F24</f>
        <v>3040</v>
      </c>
      <c r="G31" s="24">
        <v>2431</v>
      </c>
      <c r="H31" s="24">
        <v>3489</v>
      </c>
      <c r="I31" s="24">
        <v>2865</v>
      </c>
      <c r="J31" s="24" t="e">
        <f>J6+J7+J18+J24</f>
        <v>#VALUE!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AR31" s="15"/>
    </row>
    <row r="32" spans="1:44" ht="15">
      <c r="A32" s="11" t="s">
        <v>47</v>
      </c>
      <c r="B32" s="12" t="s">
        <v>48</v>
      </c>
      <c r="C32" s="13"/>
      <c r="D32" s="25">
        <v>2151</v>
      </c>
      <c r="E32" s="25">
        <v>2742</v>
      </c>
      <c r="F32" s="25">
        <v>2748</v>
      </c>
      <c r="G32" s="15">
        <v>2179</v>
      </c>
      <c r="H32" s="15">
        <v>2416</v>
      </c>
      <c r="I32" s="15">
        <v>2294</v>
      </c>
      <c r="J32" s="16">
        <v>2220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AR32" s="8" t="s">
        <v>49</v>
      </c>
    </row>
    <row r="33" spans="1:22" ht="15" hidden="1">
      <c r="A33" s="12"/>
      <c r="B33" s="12"/>
      <c r="C33" s="12" t="s">
        <v>50</v>
      </c>
      <c r="D33" s="25"/>
      <c r="E33" s="25">
        <v>170</v>
      </c>
      <c r="F33" s="25">
        <v>170</v>
      </c>
      <c r="G33" s="18">
        <v>274</v>
      </c>
      <c r="H33" s="18">
        <v>267</v>
      </c>
      <c r="I33" s="18">
        <v>306</v>
      </c>
      <c r="J33" s="18">
        <v>306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" hidden="1">
      <c r="A34" s="12"/>
      <c r="B34" s="12"/>
      <c r="C34" s="12" t="s">
        <v>51</v>
      </c>
      <c r="D34" s="25"/>
      <c r="E34" s="25">
        <v>25</v>
      </c>
      <c r="F34" s="25">
        <v>25</v>
      </c>
      <c r="G34" s="15">
        <v>49</v>
      </c>
      <c r="H34" s="15">
        <v>44</v>
      </c>
      <c r="I34" s="15"/>
      <c r="J34" s="2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" hidden="1">
      <c r="A35" s="12"/>
      <c r="B35" s="12"/>
      <c r="C35" s="12" t="s">
        <v>52</v>
      </c>
      <c r="D35" s="25"/>
      <c r="E35" s="25">
        <v>255</v>
      </c>
      <c r="F35" s="25">
        <v>255</v>
      </c>
      <c r="G35" s="15">
        <v>324</v>
      </c>
      <c r="H35" s="15">
        <v>312</v>
      </c>
      <c r="I35" s="15">
        <v>320</v>
      </c>
      <c r="J35" s="18">
        <v>320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" hidden="1">
      <c r="A36" s="12"/>
      <c r="B36" s="12"/>
      <c r="C36" s="12" t="s">
        <v>53</v>
      </c>
      <c r="D36" s="25"/>
      <c r="E36" s="25">
        <v>75</v>
      </c>
      <c r="F36" s="25">
        <v>75</v>
      </c>
      <c r="G36" s="15">
        <v>80</v>
      </c>
      <c r="H36" s="15">
        <v>66</v>
      </c>
      <c r="I36" s="18">
        <v>120</v>
      </c>
      <c r="J36" s="17">
        <v>70</v>
      </c>
      <c r="K36" s="2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" hidden="1">
      <c r="A37" s="12"/>
      <c r="B37" s="12"/>
      <c r="C37" s="12" t="s">
        <v>54</v>
      </c>
      <c r="D37" s="25"/>
      <c r="E37" s="25">
        <v>270</v>
      </c>
      <c r="F37" s="25">
        <v>270</v>
      </c>
      <c r="G37" s="15">
        <v>388</v>
      </c>
      <c r="H37" s="15">
        <v>558</v>
      </c>
      <c r="I37" s="15">
        <v>340</v>
      </c>
      <c r="J37" s="17">
        <v>340</v>
      </c>
      <c r="K37" s="8"/>
      <c r="L37" s="8"/>
      <c r="M37" s="8"/>
      <c r="N37" s="8"/>
      <c r="O37" s="8">
        <f>1495-560-267-44-66</f>
        <v>558</v>
      </c>
      <c r="P37" s="8"/>
      <c r="Q37" s="8"/>
      <c r="R37" s="8"/>
      <c r="S37" s="8"/>
      <c r="T37" s="8"/>
      <c r="U37" s="8"/>
      <c r="V37" s="8"/>
    </row>
    <row r="38" spans="1:22" ht="15" hidden="1">
      <c r="A38" s="12"/>
      <c r="B38" s="12"/>
      <c r="C38" s="12" t="s">
        <v>55</v>
      </c>
      <c r="D38" s="25"/>
      <c r="E38" s="25">
        <v>28</v>
      </c>
      <c r="F38" s="25">
        <v>28</v>
      </c>
      <c r="G38" s="15">
        <v>56</v>
      </c>
      <c r="H38" s="15"/>
      <c r="I38" s="15">
        <v>55</v>
      </c>
      <c r="J38" s="8">
        <v>30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" hidden="1">
      <c r="A39" s="12"/>
      <c r="B39" s="12"/>
      <c r="C39" s="12" t="s">
        <v>56</v>
      </c>
      <c r="D39" s="25"/>
      <c r="E39" s="25">
        <v>13</v>
      </c>
      <c r="F39" s="25">
        <v>13</v>
      </c>
      <c r="G39" s="15">
        <v>13</v>
      </c>
      <c r="H39" s="15">
        <v>14</v>
      </c>
      <c r="I39" s="15">
        <v>20</v>
      </c>
      <c r="J39" s="8">
        <v>20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" hidden="1">
      <c r="A40" s="12"/>
      <c r="B40" s="12"/>
      <c r="C40" s="12" t="s">
        <v>57</v>
      </c>
      <c r="D40" s="25"/>
      <c r="E40" s="25">
        <v>4</v>
      </c>
      <c r="F40" s="25">
        <v>4</v>
      </c>
      <c r="G40" s="15">
        <v>12</v>
      </c>
      <c r="H40" s="15">
        <v>5</v>
      </c>
      <c r="I40" s="15">
        <v>6</v>
      </c>
      <c r="J40" s="8">
        <v>6</v>
      </c>
      <c r="K40" s="20" t="s">
        <v>58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" hidden="1">
      <c r="A41" s="12"/>
      <c r="B41" s="12"/>
      <c r="C41" s="12" t="s">
        <v>59</v>
      </c>
      <c r="D41" s="25"/>
      <c r="E41" s="25"/>
      <c r="F41" s="25"/>
      <c r="G41" s="15">
        <v>125</v>
      </c>
      <c r="H41" s="15">
        <v>41</v>
      </c>
      <c r="I41" s="15">
        <v>30</v>
      </c>
      <c r="J41" s="20">
        <v>30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" hidden="1">
      <c r="A42" s="12"/>
      <c r="B42" s="12"/>
      <c r="C42" s="12" t="s">
        <v>60</v>
      </c>
      <c r="D42" s="25"/>
      <c r="E42" s="25"/>
      <c r="F42" s="25"/>
      <c r="G42" s="15"/>
      <c r="H42" s="15">
        <v>5</v>
      </c>
      <c r="I42" s="15">
        <v>35</v>
      </c>
      <c r="J42" s="8">
        <v>35</v>
      </c>
      <c r="K42" s="20" t="s">
        <v>61</v>
      </c>
      <c r="L42" s="20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" hidden="1">
      <c r="A43" s="12"/>
      <c r="B43" s="12"/>
      <c r="C43" s="12" t="s">
        <v>62</v>
      </c>
      <c r="D43" s="25"/>
      <c r="E43" s="25">
        <v>103</v>
      </c>
      <c r="F43" s="25">
        <v>103</v>
      </c>
      <c r="G43" s="15">
        <v>137</v>
      </c>
      <c r="H43" s="15">
        <v>159</v>
      </c>
      <c r="I43" s="15">
        <v>130</v>
      </c>
      <c r="J43" s="8">
        <v>130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" hidden="1">
      <c r="A44" s="12"/>
      <c r="B44" s="12"/>
      <c r="C44" s="12" t="s">
        <v>63</v>
      </c>
      <c r="D44" s="25"/>
      <c r="E44" s="25">
        <v>10</v>
      </c>
      <c r="F44" s="25">
        <v>10</v>
      </c>
      <c r="G44" s="15">
        <v>8</v>
      </c>
      <c r="H44" s="15">
        <v>7</v>
      </c>
      <c r="I44" s="15">
        <v>11</v>
      </c>
      <c r="J44" s="8">
        <v>12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 hidden="1">
      <c r="A45" s="12"/>
      <c r="B45" s="12"/>
      <c r="C45" s="12" t="s">
        <v>64</v>
      </c>
      <c r="D45" s="25"/>
      <c r="E45" s="25">
        <v>2</v>
      </c>
      <c r="F45" s="25">
        <v>2</v>
      </c>
      <c r="G45" s="15">
        <v>1</v>
      </c>
      <c r="H45" s="15">
        <v>1</v>
      </c>
      <c r="I45" s="15">
        <v>5</v>
      </c>
      <c r="J45" s="8">
        <v>5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" hidden="1">
      <c r="A46" s="12"/>
      <c r="B46" s="12"/>
      <c r="C46" s="12" t="s">
        <v>65</v>
      </c>
      <c r="D46" s="25"/>
      <c r="E46" s="25">
        <v>27</v>
      </c>
      <c r="F46" s="25">
        <v>27</v>
      </c>
      <c r="G46" s="15">
        <v>36</v>
      </c>
      <c r="H46" s="15">
        <v>36</v>
      </c>
      <c r="I46" s="15">
        <v>45</v>
      </c>
      <c r="J46" s="8">
        <v>26</v>
      </c>
      <c r="K46" s="8" t="s">
        <v>66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" hidden="1">
      <c r="A47" s="12"/>
      <c r="B47" s="12"/>
      <c r="C47" s="12" t="s">
        <v>67</v>
      </c>
      <c r="D47" s="25"/>
      <c r="E47" s="25">
        <v>27</v>
      </c>
      <c r="F47" s="25">
        <v>27</v>
      </c>
      <c r="G47" s="15">
        <v>34</v>
      </c>
      <c r="H47" s="15">
        <v>84</v>
      </c>
      <c r="I47" s="15">
        <v>50</v>
      </c>
      <c r="J47" s="8">
        <v>50</v>
      </c>
      <c r="K47" s="20" t="s">
        <v>68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" hidden="1">
      <c r="A48" s="12"/>
      <c r="B48" s="12"/>
      <c r="C48" s="12" t="s">
        <v>69</v>
      </c>
      <c r="D48" s="25"/>
      <c r="E48" s="25">
        <v>60</v>
      </c>
      <c r="F48" s="25">
        <v>60</v>
      </c>
      <c r="G48" s="15">
        <v>21</v>
      </c>
      <c r="H48" s="15">
        <f>46+60</f>
        <v>106</v>
      </c>
      <c r="I48" s="15">
        <v>80</v>
      </c>
      <c r="J48" s="8">
        <v>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" hidden="1">
      <c r="A49" s="12"/>
      <c r="B49" s="12"/>
      <c r="C49" s="12" t="s">
        <v>70</v>
      </c>
      <c r="D49" s="25"/>
      <c r="E49" s="25">
        <v>417</v>
      </c>
      <c r="F49" s="25">
        <v>417</v>
      </c>
      <c r="G49" s="15">
        <v>249</v>
      </c>
      <c r="H49" s="15">
        <v>228</v>
      </c>
      <c r="I49" s="15">
        <v>108</v>
      </c>
      <c r="J49" s="8">
        <v>80</v>
      </c>
      <c r="K49" s="8"/>
      <c r="L49" s="8"/>
      <c r="M49" s="8" t="s">
        <v>71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ht="15" hidden="1">
      <c r="A50" s="12"/>
      <c r="B50" s="12"/>
      <c r="C50" s="30" t="s">
        <v>72</v>
      </c>
      <c r="D50" s="25"/>
      <c r="E50" s="25">
        <v>136</v>
      </c>
      <c r="F50" s="25">
        <v>136</v>
      </c>
      <c r="G50" s="15">
        <v>130</v>
      </c>
      <c r="H50" s="15">
        <v>239</v>
      </c>
      <c r="I50" s="15">
        <v>272</v>
      </c>
      <c r="J50" s="8">
        <v>450</v>
      </c>
      <c r="K50" s="20" t="s">
        <v>68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" hidden="1">
      <c r="A51" s="12"/>
      <c r="B51" s="12"/>
      <c r="C51" s="12" t="s">
        <v>73</v>
      </c>
      <c r="D51" s="25"/>
      <c r="E51" s="25">
        <v>6</v>
      </c>
      <c r="F51" s="25">
        <v>6</v>
      </c>
      <c r="G51" s="15">
        <v>20</v>
      </c>
      <c r="H51" s="15">
        <v>30</v>
      </c>
      <c r="I51" s="15">
        <v>40</v>
      </c>
      <c r="J51" s="8">
        <v>20</v>
      </c>
      <c r="K51" s="8"/>
      <c r="L51" s="8"/>
      <c r="M51" s="8" t="s">
        <v>74</v>
      </c>
      <c r="N51" s="8"/>
      <c r="O51" s="8"/>
      <c r="P51" s="8"/>
      <c r="Q51" s="8"/>
      <c r="R51" s="8"/>
      <c r="S51" s="8"/>
      <c r="T51" s="8"/>
      <c r="U51" s="8"/>
      <c r="V51" s="8"/>
    </row>
    <row r="52" spans="1:22" ht="15" hidden="1">
      <c r="A52" s="12"/>
      <c r="B52" s="12"/>
      <c r="C52" s="21" t="s">
        <v>75</v>
      </c>
      <c r="D52" s="31"/>
      <c r="E52" s="31"/>
      <c r="F52" s="31"/>
      <c r="G52" s="18"/>
      <c r="H52" s="18"/>
      <c r="I52" s="18">
        <v>204</v>
      </c>
      <c r="J52" s="8">
        <v>15</v>
      </c>
      <c r="K52" s="8"/>
      <c r="L52" s="8"/>
      <c r="M52" s="20"/>
      <c r="N52" s="20"/>
      <c r="O52" s="20"/>
      <c r="P52" s="20"/>
      <c r="Q52" s="20"/>
      <c r="R52" s="8"/>
      <c r="S52" s="8"/>
      <c r="T52" s="8"/>
      <c r="U52" s="8"/>
      <c r="V52" s="8"/>
    </row>
    <row r="53" spans="1:22" ht="15" hidden="1">
      <c r="A53" s="12"/>
      <c r="B53" s="12"/>
      <c r="C53" s="21" t="s">
        <v>76</v>
      </c>
      <c r="D53" s="31"/>
      <c r="E53" s="31">
        <v>56</v>
      </c>
      <c r="F53" s="31">
        <v>56</v>
      </c>
      <c r="G53" s="18">
        <v>203</v>
      </c>
      <c r="H53" s="18">
        <v>190</v>
      </c>
      <c r="I53" s="18">
        <v>50</v>
      </c>
      <c r="J53" s="8">
        <v>20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" hidden="1">
      <c r="A54" s="12"/>
      <c r="B54" s="12"/>
      <c r="C54" s="12" t="s">
        <v>77</v>
      </c>
      <c r="D54" s="25"/>
      <c r="E54" s="25"/>
      <c r="F54" s="25"/>
      <c r="G54" s="15">
        <v>13</v>
      </c>
      <c r="H54" s="15">
        <v>13</v>
      </c>
      <c r="I54" s="15">
        <v>47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" hidden="1">
      <c r="A55" s="12"/>
      <c r="B55" s="12"/>
      <c r="C55" s="12" t="s">
        <v>78</v>
      </c>
      <c r="D55" s="25"/>
      <c r="E55" s="25"/>
      <c r="F55" s="25"/>
      <c r="G55" s="15"/>
      <c r="H55" s="15"/>
      <c r="I55" s="15">
        <v>34</v>
      </c>
      <c r="J55" s="8">
        <v>34</v>
      </c>
      <c r="K55" s="8"/>
      <c r="L55" s="8"/>
      <c r="M55" s="8"/>
      <c r="N55" s="8">
        <f>114+36+30</f>
        <v>180</v>
      </c>
      <c r="O55" s="8">
        <f>100+36+30</f>
        <v>166</v>
      </c>
      <c r="P55" s="8">
        <f>36+88</f>
        <v>124</v>
      </c>
      <c r="Q55" s="8">
        <f>75+36</f>
        <v>111</v>
      </c>
      <c r="R55" s="8">
        <f>61+36</f>
        <v>97</v>
      </c>
      <c r="S55" s="8">
        <f>48+36</f>
        <v>84</v>
      </c>
      <c r="T55" s="8">
        <f>22+36</f>
        <v>58</v>
      </c>
      <c r="U55" s="8">
        <f>35+36</f>
        <v>71</v>
      </c>
      <c r="V55" s="8">
        <f>9+36</f>
        <v>45</v>
      </c>
    </row>
    <row r="56" spans="1:22" ht="15" hidden="1">
      <c r="A56" s="12"/>
      <c r="B56" s="12"/>
      <c r="C56" s="12" t="s">
        <v>79</v>
      </c>
      <c r="D56" s="25"/>
      <c r="E56" s="25"/>
      <c r="F56" s="25"/>
      <c r="G56" s="15"/>
      <c r="H56" s="15"/>
      <c r="I56" s="1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" hidden="1">
      <c r="A57" s="12"/>
      <c r="B57" s="12"/>
      <c r="C57" s="12" t="s">
        <v>80</v>
      </c>
      <c r="D57" s="25"/>
      <c r="E57" s="25"/>
      <c r="F57" s="25"/>
      <c r="G57" s="15"/>
      <c r="H57" s="15"/>
      <c r="I57" s="15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" hidden="1">
      <c r="A58" s="12"/>
      <c r="B58" s="12"/>
      <c r="C58" s="12" t="s">
        <v>81</v>
      </c>
      <c r="D58" s="25"/>
      <c r="E58" s="25"/>
      <c r="F58" s="25"/>
      <c r="G58" s="15"/>
      <c r="H58" s="15"/>
      <c r="I58" s="15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" hidden="1">
      <c r="A59" s="12"/>
      <c r="B59" s="12"/>
      <c r="C59" s="12" t="s">
        <v>82</v>
      </c>
      <c r="D59" s="25"/>
      <c r="E59" s="25"/>
      <c r="F59" s="25"/>
      <c r="G59" s="15"/>
      <c r="H59" s="15"/>
      <c r="I59" s="15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" hidden="1">
      <c r="A60" s="12"/>
      <c r="B60" s="12"/>
      <c r="C60" s="12" t="s">
        <v>83</v>
      </c>
      <c r="D60" s="25"/>
      <c r="E60" s="25"/>
      <c r="F60" s="25"/>
      <c r="G60" s="15"/>
      <c r="H60" s="15"/>
      <c r="I60" s="15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" hidden="1">
      <c r="A61" s="12"/>
      <c r="B61" s="12"/>
      <c r="C61" s="12" t="s">
        <v>84</v>
      </c>
      <c r="D61" s="25"/>
      <c r="E61" s="25"/>
      <c r="F61" s="25"/>
      <c r="G61" s="15"/>
      <c r="H61" s="15"/>
      <c r="I61" s="15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" hidden="1">
      <c r="A62" s="12"/>
      <c r="B62" s="12"/>
      <c r="C62" s="12" t="s">
        <v>85</v>
      </c>
      <c r="D62" s="25"/>
      <c r="E62" s="25"/>
      <c r="F62" s="25"/>
      <c r="G62" s="15">
        <v>8</v>
      </c>
      <c r="H62" s="15"/>
      <c r="I62" s="15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" hidden="1">
      <c r="A63" s="12"/>
      <c r="B63" s="12"/>
      <c r="C63" s="12" t="s">
        <v>86</v>
      </c>
      <c r="D63" s="25"/>
      <c r="E63" s="25"/>
      <c r="F63" s="25"/>
      <c r="G63" s="15"/>
      <c r="H63" s="15"/>
      <c r="I63" s="15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" hidden="1">
      <c r="A64" s="12"/>
      <c r="B64" s="12"/>
      <c r="C64" s="12" t="s">
        <v>87</v>
      </c>
      <c r="D64" s="25"/>
      <c r="E64" s="25"/>
      <c r="F64" s="25"/>
      <c r="G64" s="15"/>
      <c r="H64" s="15"/>
      <c r="I64" s="15"/>
      <c r="J64" s="8">
        <v>152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" hidden="1">
      <c r="A65" s="12"/>
      <c r="B65" s="12"/>
      <c r="C65" s="21" t="s">
        <v>88</v>
      </c>
      <c r="D65" s="31"/>
      <c r="E65" s="31"/>
      <c r="F65" s="31"/>
      <c r="G65" s="18"/>
      <c r="H65" s="18"/>
      <c r="I65" s="18"/>
      <c r="J65" s="20">
        <v>100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.75" thickBot="1">
      <c r="A66" s="11" t="s">
        <v>89</v>
      </c>
      <c r="B66" s="12" t="s">
        <v>90</v>
      </c>
      <c r="C66" s="13"/>
      <c r="D66" s="25">
        <v>281</v>
      </c>
      <c r="E66" s="25">
        <v>252</v>
      </c>
      <c r="F66" s="25">
        <v>0</v>
      </c>
      <c r="G66" s="15">
        <v>357</v>
      </c>
      <c r="H66" s="15">
        <v>1554</v>
      </c>
      <c r="I66" s="15">
        <v>440</v>
      </c>
      <c r="J66" s="16">
        <v>11600</v>
      </c>
      <c r="K66" s="2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.75" hidden="1" thickBot="1">
      <c r="A67" s="12"/>
      <c r="B67" s="12"/>
      <c r="C67" s="21" t="s">
        <v>91</v>
      </c>
      <c r="D67" s="25"/>
      <c r="E67" s="25"/>
      <c r="F67" s="25"/>
      <c r="G67" s="15"/>
      <c r="H67" s="15">
        <f>176+15</f>
        <v>191</v>
      </c>
      <c r="I67" s="15">
        <v>100</v>
      </c>
      <c r="J67" s="8"/>
      <c r="K67" s="8"/>
      <c r="L67" s="8"/>
      <c r="M67" s="8" t="s">
        <v>92</v>
      </c>
      <c r="N67" s="8"/>
      <c r="O67" s="8"/>
      <c r="P67" s="8"/>
      <c r="Q67" s="8"/>
      <c r="R67" s="8"/>
      <c r="S67" s="8"/>
      <c r="T67" s="8"/>
      <c r="U67" s="8"/>
      <c r="V67" s="8"/>
    </row>
    <row r="68" spans="1:22" ht="15.75" hidden="1" thickBot="1">
      <c r="A68" s="12"/>
      <c r="B68" s="12"/>
      <c r="C68" s="21" t="s">
        <v>93</v>
      </c>
      <c r="D68" s="25"/>
      <c r="E68" s="25">
        <v>811</v>
      </c>
      <c r="F68" s="25">
        <v>811</v>
      </c>
      <c r="G68" s="15">
        <f>226+130</f>
        <v>356</v>
      </c>
      <c r="H68" s="15">
        <v>1363</v>
      </c>
      <c r="I68" s="1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.75" hidden="1" thickBot="1">
      <c r="A69" s="12"/>
      <c r="B69" s="12"/>
      <c r="C69" s="12" t="s">
        <v>38</v>
      </c>
      <c r="D69" s="25"/>
      <c r="E69" s="25"/>
      <c r="F69" s="25"/>
      <c r="G69" s="15"/>
      <c r="H69" s="15"/>
      <c r="I69" s="15">
        <v>340</v>
      </c>
      <c r="J69" s="15">
        <v>11597</v>
      </c>
      <c r="K69" s="8"/>
      <c r="L69" s="8"/>
      <c r="M69" s="8" t="s">
        <v>94</v>
      </c>
      <c r="N69" s="8"/>
      <c r="O69" s="8"/>
      <c r="P69" s="8"/>
      <c r="Q69" s="8"/>
      <c r="R69" s="8"/>
      <c r="S69" s="8"/>
      <c r="T69" s="8"/>
      <c r="U69" s="8"/>
      <c r="V69" s="8"/>
    </row>
    <row r="70" spans="1:22" ht="15.75" thickBot="1">
      <c r="A70" s="56" t="s">
        <v>95</v>
      </c>
      <c r="B70" s="57"/>
      <c r="C70" s="32"/>
      <c r="D70" s="27">
        <f>SUM(D32:D69)</f>
        <v>2432</v>
      </c>
      <c r="E70" s="28">
        <f>E32+E66</f>
        <v>2994</v>
      </c>
      <c r="F70" s="28">
        <f>F32+F66</f>
        <v>2748</v>
      </c>
      <c r="G70" s="24">
        <v>2536</v>
      </c>
      <c r="H70" s="24">
        <v>3970</v>
      </c>
      <c r="I70" s="24">
        <v>2734</v>
      </c>
      <c r="J70" s="15">
        <f>J32+J66</f>
        <v>13820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.75" thickBot="1">
      <c r="A71" s="56" t="s">
        <v>96</v>
      </c>
      <c r="B71" s="57"/>
      <c r="C71" s="32"/>
      <c r="D71" s="33">
        <f>D31-D70</f>
        <v>282</v>
      </c>
      <c r="E71" s="33">
        <f>E31-E70</f>
        <v>979</v>
      </c>
      <c r="F71" s="33">
        <f>F31-F70</f>
        <v>292</v>
      </c>
      <c r="G71" s="33">
        <f aca="true" t="shared" si="0" ref="G71:V71">G31-G70</f>
        <v>-105</v>
      </c>
      <c r="H71" s="33">
        <f t="shared" si="0"/>
        <v>-481</v>
      </c>
      <c r="I71" s="33">
        <f t="shared" si="0"/>
        <v>131</v>
      </c>
      <c r="J71" s="33" t="e">
        <f t="shared" si="0"/>
        <v>#VALUE!</v>
      </c>
      <c r="K71" s="33">
        <f t="shared" si="0"/>
        <v>0</v>
      </c>
      <c r="L71" s="33">
        <f t="shared" si="0"/>
        <v>0</v>
      </c>
      <c r="M71" s="33">
        <f t="shared" si="0"/>
        <v>0</v>
      </c>
      <c r="N71" s="33">
        <f t="shared" si="0"/>
        <v>0</v>
      </c>
      <c r="O71" s="33">
        <f t="shared" si="0"/>
        <v>0</v>
      </c>
      <c r="P71" s="33">
        <f t="shared" si="0"/>
        <v>0</v>
      </c>
      <c r="Q71" s="33">
        <f t="shared" si="0"/>
        <v>0</v>
      </c>
      <c r="R71" s="33">
        <f t="shared" si="0"/>
        <v>0</v>
      </c>
      <c r="S71" s="33">
        <f t="shared" si="0"/>
        <v>0</v>
      </c>
      <c r="T71" s="33">
        <f t="shared" si="0"/>
        <v>0</v>
      </c>
      <c r="U71" s="33">
        <f t="shared" si="0"/>
        <v>0</v>
      </c>
      <c r="V71" s="33">
        <f t="shared" si="0"/>
        <v>0</v>
      </c>
    </row>
    <row r="72" spans="1:22" ht="15">
      <c r="A72" s="34" t="s">
        <v>97</v>
      </c>
      <c r="B72" s="9" t="s">
        <v>98</v>
      </c>
      <c r="C72" s="35"/>
      <c r="D72" s="36">
        <v>-140</v>
      </c>
      <c r="E72" s="36">
        <v>-130</v>
      </c>
      <c r="F72" s="36">
        <v>-130</v>
      </c>
      <c r="G72" s="24"/>
      <c r="H72" s="24"/>
      <c r="I72" s="24"/>
      <c r="J72" s="15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">
      <c r="A73" s="37"/>
      <c r="B73" s="37" t="s">
        <v>99</v>
      </c>
      <c r="C73" s="9"/>
      <c r="D73" s="38">
        <v>0</v>
      </c>
      <c r="E73" s="38">
        <v>0</v>
      </c>
      <c r="F73" s="38">
        <v>0</v>
      </c>
      <c r="G73" s="24"/>
      <c r="H73" s="24"/>
      <c r="I73" s="24"/>
      <c r="J73" s="15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4" ht="15">
      <c r="A74" s="39"/>
      <c r="B74" s="39" t="s">
        <v>100</v>
      </c>
      <c r="C74" s="39"/>
      <c r="D74" s="25">
        <v>-120</v>
      </c>
      <c r="E74" s="38">
        <v>0</v>
      </c>
      <c r="F74" s="38">
        <v>0</v>
      </c>
      <c r="G74" s="24"/>
      <c r="H74" s="24"/>
      <c r="I74" s="24"/>
      <c r="J74" s="15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X74" s="8"/>
    </row>
    <row r="75" spans="1:22" ht="15.75" thickBot="1">
      <c r="A75" s="40"/>
      <c r="B75" s="41" t="s">
        <v>101</v>
      </c>
      <c r="C75" s="41"/>
      <c r="D75" s="42">
        <v>-22</v>
      </c>
      <c r="E75" s="43">
        <v>-849</v>
      </c>
      <c r="F75" s="43">
        <v>-162</v>
      </c>
      <c r="G75" s="24"/>
      <c r="H75" s="24"/>
      <c r="I75" s="24"/>
      <c r="J75" s="15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3" ht="15.75" thickBot="1">
      <c r="A76" s="56" t="s">
        <v>102</v>
      </c>
      <c r="B76" s="57"/>
      <c r="C76" s="32"/>
      <c r="D76" s="33">
        <f>D72++D73+D74+D75</f>
        <v>-282</v>
      </c>
      <c r="E76" s="33">
        <f>E72++E73+E74+E75</f>
        <v>-979</v>
      </c>
      <c r="F76" s="33">
        <f aca="true" t="shared" si="1" ref="F76:V76">F72++F73+F74+F75</f>
        <v>-292</v>
      </c>
      <c r="G76" s="33">
        <f t="shared" si="1"/>
        <v>0</v>
      </c>
      <c r="H76" s="33">
        <f t="shared" si="1"/>
        <v>0</v>
      </c>
      <c r="I76" s="33">
        <f t="shared" si="1"/>
        <v>0</v>
      </c>
      <c r="J76" s="33">
        <f t="shared" si="1"/>
        <v>0</v>
      </c>
      <c r="K76" s="33">
        <f t="shared" si="1"/>
        <v>0</v>
      </c>
      <c r="L76" s="33">
        <f t="shared" si="1"/>
        <v>0</v>
      </c>
      <c r="M76" s="33">
        <f t="shared" si="1"/>
        <v>0</v>
      </c>
      <c r="N76" s="33">
        <f t="shared" si="1"/>
        <v>0</v>
      </c>
      <c r="O76" s="33">
        <f t="shared" si="1"/>
        <v>0</v>
      </c>
      <c r="P76" s="33">
        <f t="shared" si="1"/>
        <v>0</v>
      </c>
      <c r="Q76" s="33">
        <f t="shared" si="1"/>
        <v>0</v>
      </c>
      <c r="R76" s="33">
        <f t="shared" si="1"/>
        <v>0</v>
      </c>
      <c r="S76" s="33">
        <f t="shared" si="1"/>
        <v>0</v>
      </c>
      <c r="T76" s="33">
        <f t="shared" si="1"/>
        <v>0</v>
      </c>
      <c r="U76" s="33">
        <f t="shared" si="1"/>
        <v>0</v>
      </c>
      <c r="V76" s="33">
        <f t="shared" si="1"/>
        <v>0</v>
      </c>
      <c r="W76" s="8"/>
    </row>
    <row r="77" spans="3:23" ht="15">
      <c r="C77" s="44"/>
      <c r="D77" s="44" t="s">
        <v>103</v>
      </c>
      <c r="E77" s="44" t="s">
        <v>103</v>
      </c>
      <c r="F77" s="44" t="s">
        <v>103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1:23" ht="15"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5">
      <c r="A79" s="45" t="s">
        <v>104</v>
      </c>
      <c r="B79" s="44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5">
      <c r="A80" s="1" t="s">
        <v>105</v>
      </c>
      <c r="I80" s="1" t="s">
        <v>106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4:23" ht="15">
      <c r="D81" s="46" t="s">
        <v>107</v>
      </c>
      <c r="E81" s="46"/>
      <c r="F81" s="46"/>
      <c r="I81" s="1" t="s">
        <v>108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4:23" ht="15">
      <c r="D82" s="46" t="s">
        <v>109</v>
      </c>
      <c r="E82" s="46"/>
      <c r="F82" s="46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5">
      <c r="A83" s="8"/>
      <c r="B83" s="10"/>
      <c r="C83" s="8"/>
      <c r="D83" s="24"/>
      <c r="E83" s="24"/>
      <c r="F83" s="24"/>
      <c r="G83" s="24"/>
      <c r="H83" s="24"/>
      <c r="I83" s="24"/>
      <c r="J83" s="15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15">
      <c r="A84" s="8"/>
      <c r="B84" s="10"/>
      <c r="C84" s="8"/>
      <c r="D84" s="24"/>
      <c r="E84" s="24"/>
      <c r="F84" s="24"/>
      <c r="G84" s="24"/>
      <c r="H84" s="24"/>
      <c r="I84" s="24"/>
      <c r="J84" s="15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s="50" customFormat="1" ht="15">
      <c r="A85" s="47"/>
      <c r="B85" s="48"/>
      <c r="C85" s="48"/>
      <c r="D85" s="49"/>
      <c r="E85" s="49"/>
      <c r="F85" s="49"/>
      <c r="G85" s="49">
        <f>G31-G70</f>
        <v>-105</v>
      </c>
      <c r="H85" s="49">
        <f>H31-H70</f>
        <v>-481</v>
      </c>
      <c r="I85" s="49">
        <f>I31-I70</f>
        <v>131</v>
      </c>
      <c r="J85" s="49" t="e">
        <f>J31-J70</f>
        <v>#VALUE!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s="23" customFormat="1" ht="15" hidden="1">
      <c r="A86" s="51"/>
      <c r="B86" s="51"/>
      <c r="C86" s="48"/>
      <c r="D86" s="19"/>
      <c r="E86" s="19"/>
      <c r="F86" s="19"/>
      <c r="G86" s="52"/>
      <c r="H86" s="52"/>
      <c r="I86" s="52"/>
      <c r="J86" s="5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s="23" customFormat="1" ht="15" hidden="1">
      <c r="A87" s="47"/>
      <c r="B87" s="53"/>
      <c r="C87" s="48"/>
      <c r="D87" s="19"/>
      <c r="E87" s="19"/>
      <c r="F87" s="19"/>
      <c r="G87" s="52"/>
      <c r="H87" s="52"/>
      <c r="I87" s="52"/>
      <c r="J87" s="5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s="23" customFormat="1" ht="15" hidden="1">
      <c r="A88" s="54"/>
      <c r="B88" s="48"/>
      <c r="C88" s="47"/>
      <c r="D88" s="49"/>
      <c r="E88" s="49"/>
      <c r="F88" s="49"/>
      <c r="G88" s="18">
        <v>105</v>
      </c>
      <c r="H88" s="18">
        <v>481</v>
      </c>
      <c r="I88" s="18">
        <v>-131</v>
      </c>
      <c r="J88" s="52">
        <v>3865</v>
      </c>
      <c r="K88" s="20" t="s">
        <v>110</v>
      </c>
      <c r="L88" s="18" t="e">
        <f>J85+J88</f>
        <v>#VALUE!</v>
      </c>
      <c r="M88" s="20" t="s">
        <v>111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5" hidden="1">
      <c r="A89" s="47"/>
      <c r="B89" s="47"/>
      <c r="C89" s="47"/>
      <c r="D89" s="19"/>
      <c r="E89" s="19"/>
      <c r="F89" s="19"/>
      <c r="G89" s="15">
        <v>100</v>
      </c>
      <c r="H89" s="15">
        <v>39</v>
      </c>
      <c r="I89" s="15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15" hidden="1">
      <c r="A90" s="47"/>
      <c r="B90" s="47"/>
      <c r="C90" s="47"/>
      <c r="D90" s="19"/>
      <c r="E90" s="19"/>
      <c r="F90" s="19"/>
      <c r="G90" s="15"/>
      <c r="H90" s="15">
        <v>560</v>
      </c>
      <c r="I90" s="15"/>
      <c r="J90" s="8">
        <v>4400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t="15" hidden="1">
      <c r="A91" s="47"/>
      <c r="B91" s="47"/>
      <c r="C91" s="47"/>
      <c r="D91" s="19"/>
      <c r="E91" s="19"/>
      <c r="F91" s="19"/>
      <c r="G91" s="15"/>
      <c r="H91" s="15">
        <v>-139</v>
      </c>
      <c r="I91" s="15">
        <v>-131</v>
      </c>
      <c r="J91" s="17">
        <v>-131</v>
      </c>
      <c r="K91" s="8"/>
      <c r="L91" s="8"/>
      <c r="M91" s="8"/>
      <c r="N91" s="8">
        <f>140+440</f>
        <v>580</v>
      </c>
      <c r="O91" s="8">
        <f>140+440</f>
        <v>580</v>
      </c>
      <c r="P91" s="8">
        <v>440</v>
      </c>
      <c r="Q91" s="8">
        <v>440</v>
      </c>
      <c r="R91" s="8">
        <v>440</v>
      </c>
      <c r="S91" s="8">
        <v>440</v>
      </c>
      <c r="T91" s="8">
        <v>440</v>
      </c>
      <c r="U91" s="8">
        <v>440</v>
      </c>
      <c r="V91" s="8">
        <v>440</v>
      </c>
      <c r="W91" s="8"/>
    </row>
    <row r="92" spans="1:23" ht="15" hidden="1">
      <c r="A92" s="47"/>
      <c r="B92" s="47"/>
      <c r="C92" s="47"/>
      <c r="D92" s="19"/>
      <c r="E92" s="19"/>
      <c r="F92" s="19"/>
      <c r="G92" s="15"/>
      <c r="H92" s="15"/>
      <c r="I92" s="15"/>
      <c r="J92" s="17">
        <v>-404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15" hidden="1">
      <c r="A93" s="47"/>
      <c r="B93" s="47"/>
      <c r="C93" s="47"/>
      <c r="D93" s="19"/>
      <c r="E93" s="19"/>
      <c r="F93" s="19"/>
      <c r="G93" s="15">
        <v>5</v>
      </c>
      <c r="H93" s="15">
        <v>3</v>
      </c>
      <c r="I93" s="15"/>
      <c r="J93" s="17">
        <v>0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15" hidden="1">
      <c r="A94" s="47"/>
      <c r="B94" s="47"/>
      <c r="C94" s="47"/>
      <c r="D94" s="19"/>
      <c r="E94" s="19"/>
      <c r="F94" s="19"/>
      <c r="G94" s="15"/>
      <c r="H94" s="15"/>
      <c r="I94" s="15"/>
      <c r="J94" s="1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15" hidden="1">
      <c r="A95" s="47"/>
      <c r="B95" s="47"/>
      <c r="C95" s="47"/>
      <c r="D95" s="19"/>
      <c r="E95" s="19"/>
      <c r="F95" s="19"/>
      <c r="G95" s="15"/>
      <c r="H95" s="15">
        <v>18</v>
      </c>
      <c r="I95" s="1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ht="15">
      <c r="A96" s="47"/>
      <c r="B96" s="47"/>
      <c r="C96" s="47"/>
      <c r="D96" s="47"/>
      <c r="E96" s="47"/>
      <c r="F96" s="47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10" ht="15">
      <c r="A97" s="50"/>
      <c r="B97" s="47"/>
      <c r="C97" s="50"/>
      <c r="D97" s="50"/>
      <c r="E97" s="50"/>
      <c r="F97" s="50"/>
      <c r="J97" s="1" t="s">
        <v>112</v>
      </c>
    </row>
    <row r="98" ht="15">
      <c r="J98" s="1" t="s">
        <v>113</v>
      </c>
    </row>
    <row r="99" ht="15">
      <c r="J99" s="1" t="s">
        <v>58</v>
      </c>
    </row>
  </sheetData>
  <sheetProtection/>
  <mergeCells count="6">
    <mergeCell ref="A76:B76"/>
    <mergeCell ref="A1:F1"/>
    <mergeCell ref="A2:F2"/>
    <mergeCell ref="A31:B31"/>
    <mergeCell ref="A70:B70"/>
    <mergeCell ref="A71:B7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Marek2</cp:lastModifiedBy>
  <cp:lastPrinted>2015-02-11T09:30:37Z</cp:lastPrinted>
  <dcterms:created xsi:type="dcterms:W3CDTF">2015-02-11T09:29:23Z</dcterms:created>
  <dcterms:modified xsi:type="dcterms:W3CDTF">2015-02-11T09:38:01Z</dcterms:modified>
  <cp:category/>
  <cp:version/>
  <cp:contentType/>
  <cp:contentStatus/>
</cp:coreProperties>
</file>