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žběta\Desktop\OBEC Bělov\Alžběta Vaculová\rozpočtový výhled 2019 - 2020\"/>
    </mc:Choice>
  </mc:AlternateContent>
  <bookViews>
    <workbookView xWindow="0" yWindow="0" windowWidth="25200" windowHeight="119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1" i="1" l="1"/>
  <c r="N91" i="1"/>
  <c r="I85" i="1"/>
  <c r="H85" i="1"/>
  <c r="G85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V71" i="1"/>
  <c r="U71" i="1"/>
  <c r="T71" i="1"/>
  <c r="S71" i="1"/>
  <c r="R71" i="1"/>
  <c r="Q71" i="1"/>
  <c r="P71" i="1"/>
  <c r="O71" i="1"/>
  <c r="N71" i="1"/>
  <c r="M71" i="1"/>
  <c r="L71" i="1"/>
  <c r="K71" i="1"/>
  <c r="I71" i="1"/>
  <c r="H71" i="1"/>
  <c r="G71" i="1"/>
  <c r="J70" i="1"/>
  <c r="F70" i="1"/>
  <c r="E70" i="1"/>
  <c r="E71" i="1" s="1"/>
  <c r="D70" i="1"/>
  <c r="G68" i="1"/>
  <c r="H67" i="1"/>
  <c r="V55" i="1"/>
  <c r="U55" i="1"/>
  <c r="T55" i="1"/>
  <c r="S55" i="1"/>
  <c r="R55" i="1"/>
  <c r="Q55" i="1"/>
  <c r="P55" i="1"/>
  <c r="O55" i="1"/>
  <c r="N55" i="1"/>
  <c r="H48" i="1"/>
  <c r="O37" i="1"/>
  <c r="J31" i="1"/>
  <c r="J71" i="1" s="1"/>
  <c r="F31" i="1"/>
  <c r="D31" i="1"/>
  <c r="D71" i="1" s="1"/>
  <c r="I14" i="1"/>
  <c r="I13" i="1"/>
  <c r="F71" i="1" l="1"/>
  <c r="J85" i="1"/>
  <c r="L88" i="1" s="1"/>
</calcChain>
</file>

<file path=xl/sharedStrings.xml><?xml version="1.0" encoding="utf-8"?>
<sst xmlns="http://schemas.openxmlformats.org/spreadsheetml/2006/main" count="120" uniqueCount="114">
  <si>
    <t>Obec Bělov</t>
  </si>
  <si>
    <t>v tis. Kč</t>
  </si>
  <si>
    <t>rozpočtová skladba</t>
  </si>
  <si>
    <t>skut 2008</t>
  </si>
  <si>
    <t>skut 2009</t>
  </si>
  <si>
    <t>UR 2010</t>
  </si>
  <si>
    <t>rok 2011</t>
  </si>
  <si>
    <t>1. třída</t>
  </si>
  <si>
    <t>daňové příjmy</t>
  </si>
  <si>
    <t xml:space="preserve">počet obyvatel, 2015 poplatek/nemovitost, stočné 2015 </t>
  </si>
  <si>
    <t>2. třída</t>
  </si>
  <si>
    <t>nedaňové příjmy</t>
  </si>
  <si>
    <t>hrdá19000, areál, odpad podnikatelé, obchod,ověřování,dobývací prostor,eko</t>
  </si>
  <si>
    <t>prodej zboží</t>
  </si>
  <si>
    <t>sběr a svoz odpadů</t>
  </si>
  <si>
    <t>neinvestiční dar,příspěvky,Uz.plán</t>
  </si>
  <si>
    <t>pronájem movitých věcí</t>
  </si>
  <si>
    <t>pronájem lom</t>
  </si>
  <si>
    <t>lom, novásmlouva</t>
  </si>
  <si>
    <t>pronájem pozemků</t>
  </si>
  <si>
    <t>pronájem nebytových prostor</t>
  </si>
  <si>
    <t>hospoda nová smlouva</t>
  </si>
  <si>
    <t>úroky</t>
  </si>
  <si>
    <t>příjmy z pronájmů pozemkůPLYN</t>
  </si>
  <si>
    <t>ostatní</t>
  </si>
  <si>
    <t>3. třída</t>
  </si>
  <si>
    <t>kapitálové příjmy</t>
  </si>
  <si>
    <t>přípojky</t>
  </si>
  <si>
    <t>2016 - 200 tis plynovod</t>
  </si>
  <si>
    <t>prodej pozemků</t>
  </si>
  <si>
    <t>prodej movitého majetku-dl.</t>
  </si>
  <si>
    <t>prodej akcií</t>
  </si>
  <si>
    <t>dar na dl. Majetek</t>
  </si>
  <si>
    <t>4. třída</t>
  </si>
  <si>
    <t>přijaté dotace</t>
  </si>
  <si>
    <t>2015 - ÚP 2015 Trenz</t>
  </si>
  <si>
    <t>neinv.- st.pokladna</t>
  </si>
  <si>
    <t>plyn</t>
  </si>
  <si>
    <t>neinv.- výkon st. Správy</t>
  </si>
  <si>
    <t>neinv.- SR</t>
  </si>
  <si>
    <t>ÚP</t>
  </si>
  <si>
    <t>z obcí</t>
  </si>
  <si>
    <t>investiční z st. Pokladny</t>
  </si>
  <si>
    <t>z kraje</t>
  </si>
  <si>
    <t>volby</t>
  </si>
  <si>
    <t>PŘÍJMY CELKEM:</t>
  </si>
  <si>
    <t>5. třída</t>
  </si>
  <si>
    <t>běžné</t>
  </si>
  <si>
    <t>rozpočet 2015-investice,100 cesta,-jen tonda</t>
  </si>
  <si>
    <t>platy</t>
  </si>
  <si>
    <t>odvody</t>
  </si>
  <si>
    <t>zastupitelstvo odměny 6112</t>
  </si>
  <si>
    <t>OON</t>
  </si>
  <si>
    <t>místní správa</t>
  </si>
  <si>
    <t>silnice</t>
  </si>
  <si>
    <t>provoz silniční dopravy,plavba</t>
  </si>
  <si>
    <t>pitná voda</t>
  </si>
  <si>
    <t>stočné</t>
  </si>
  <si>
    <t>odpadní voda</t>
  </si>
  <si>
    <t>MŠ</t>
  </si>
  <si>
    <t>není zapl.2009</t>
  </si>
  <si>
    <t>ZŠ</t>
  </si>
  <si>
    <t>knihovna</t>
  </si>
  <si>
    <t>rozhlas a TV</t>
  </si>
  <si>
    <t>kultura</t>
  </si>
  <si>
    <t>2010kultura, ztoho dary10, pohoštění22</t>
  </si>
  <si>
    <t>veřejné osvětlení</t>
  </si>
  <si>
    <t>dluh 2010</t>
  </si>
  <si>
    <t>Územní plánování,inž.sítě</t>
  </si>
  <si>
    <t>Komunální služby</t>
  </si>
  <si>
    <t>2010 -40 investice</t>
  </si>
  <si>
    <t xml:space="preserve"> odpad</t>
  </si>
  <si>
    <t>zeleň</t>
  </si>
  <si>
    <t>2010-100 nákup dlouh.majetku</t>
  </si>
  <si>
    <t>civilní připravenost</t>
  </si>
  <si>
    <t>požární ochrana-dobrov</t>
  </si>
  <si>
    <t>sčítání,volby</t>
  </si>
  <si>
    <t>banka,1půjčka do 2013</t>
  </si>
  <si>
    <t>banka,1půjčka do 2014</t>
  </si>
  <si>
    <t>banka,1půjčka do 2015</t>
  </si>
  <si>
    <t>banka,1půjčka do 2016</t>
  </si>
  <si>
    <t>banka,1půjčka do 2017</t>
  </si>
  <si>
    <t>banka,1půjčka do 2018</t>
  </si>
  <si>
    <t>banka,1půjčka do 2019</t>
  </si>
  <si>
    <t>banka,1půjčka do 2020</t>
  </si>
  <si>
    <t>banka,1půjčka do 2021</t>
  </si>
  <si>
    <t>banka,úvěr plyn</t>
  </si>
  <si>
    <t>REZERVA 5% z daní</t>
  </si>
  <si>
    <t>6. třída</t>
  </si>
  <si>
    <t>kapitálové</t>
  </si>
  <si>
    <t>dlouhodobý nehmotný majetek co</t>
  </si>
  <si>
    <t>100 odpad</t>
  </si>
  <si>
    <t>stavby</t>
  </si>
  <si>
    <t>2010-92 kanál,40 komun,</t>
  </si>
  <si>
    <t>VÝDAJE CELKEM:</t>
  </si>
  <si>
    <t>SCHODEK/PŘEBYTEK</t>
  </si>
  <si>
    <t>8.třída</t>
  </si>
  <si>
    <t>splátky úvěru - plyn, úvěr ve výši 2 500 000,- Kč do r. 2025</t>
  </si>
  <si>
    <t>přijaté úvěry krátkodobé</t>
  </si>
  <si>
    <t>přijaté úvěry dlouhodobé</t>
  </si>
  <si>
    <t>změna stavu prostředků na bankovních účtech 8115,8125</t>
  </si>
  <si>
    <t>FINANCOVÁNÍ</t>
  </si>
  <si>
    <t>přebytek</t>
  </si>
  <si>
    <t>Jaroslav Peroutka</t>
  </si>
  <si>
    <t>Jiří Přecechtěl</t>
  </si>
  <si>
    <t xml:space="preserve">      starosta</t>
  </si>
  <si>
    <t>starosta</t>
  </si>
  <si>
    <t xml:space="preserve">chybí </t>
  </si>
  <si>
    <t>!!!!§§§</t>
  </si>
  <si>
    <t>zjistit DPH</t>
  </si>
  <si>
    <t>fixní náklady plynovodu a příjmy</t>
  </si>
  <si>
    <t>Rozpočtový výhled na obdobé 2019 - 2020</t>
  </si>
  <si>
    <t xml:space="preserve">                         Zastupitelstvo obce vzalo na  vědomí na 25. zasedání dne 20.12. 2017</t>
  </si>
  <si>
    <t xml:space="preserve">                              usnesením číslo 5  /  25 / 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</si>
</sst>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2" fillId="0" borderId="0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3" xfId="0" applyFont="1" applyBorder="1"/>
    <xf numFmtId="0" fontId="2" fillId="0" borderId="3" xfId="0" applyFont="1" applyBorder="1"/>
    <xf numFmtId="0" fontId="4" fillId="0" borderId="3" xfId="0" applyFont="1" applyBorder="1"/>
    <xf numFmtId="3" fontId="2" fillId="2" borderId="3" xfId="0" applyNumberFormat="1" applyFont="1" applyFill="1" applyBorder="1"/>
    <xf numFmtId="3" fontId="2" fillId="0" borderId="0" xfId="0" applyNumberFormat="1" applyFont="1" applyBorder="1"/>
    <xf numFmtId="3" fontId="1" fillId="0" borderId="0" xfId="0" applyNumberFormat="1" applyFont="1" applyFill="1" applyBorder="1"/>
    <xf numFmtId="3" fontId="2" fillId="0" borderId="0" xfId="0" applyNumberFormat="1" applyFont="1" applyFill="1" applyBorder="1"/>
    <xf numFmtId="3" fontId="2" fillId="3" borderId="0" xfId="0" applyNumberFormat="1" applyFont="1" applyFill="1" applyBorder="1"/>
    <xf numFmtId="3" fontId="2" fillId="2" borderId="0" xfId="0" applyNumberFormat="1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3" fontId="2" fillId="0" borderId="3" xfId="0" applyNumberFormat="1" applyFont="1" applyFill="1" applyBorder="1"/>
    <xf numFmtId="0" fontId="2" fillId="3" borderId="0" xfId="0" applyFont="1" applyFill="1"/>
    <xf numFmtId="3" fontId="1" fillId="0" borderId="0" xfId="0" applyNumberFormat="1" applyFont="1" applyBorder="1"/>
    <xf numFmtId="3" fontId="2" fillId="0" borderId="3" xfId="0" applyNumberFormat="1" applyFont="1" applyBorder="1"/>
    <xf numFmtId="0" fontId="1" fillId="0" borderId="5" xfId="0" applyFont="1" applyBorder="1"/>
    <xf numFmtId="3" fontId="1" fillId="0" borderId="6" xfId="0" applyNumberFormat="1" applyFont="1" applyBorder="1"/>
    <xf numFmtId="3" fontId="1" fillId="0" borderId="7" xfId="0" applyNumberFormat="1" applyFont="1" applyBorder="1"/>
    <xf numFmtId="0" fontId="2" fillId="0" borderId="0" xfId="0" applyFont="1" applyFill="1" applyBorder="1"/>
    <xf numFmtId="0" fontId="2" fillId="0" borderId="3" xfId="0" applyFont="1" applyBorder="1" applyAlignment="1">
      <alignment horizontal="left"/>
    </xf>
    <xf numFmtId="3" fontId="2" fillId="3" borderId="3" xfId="0" applyNumberFormat="1" applyFont="1" applyFill="1" applyBorder="1"/>
    <xf numFmtId="0" fontId="2" fillId="0" borderId="5" xfId="0" applyFont="1" applyBorder="1"/>
    <xf numFmtId="3" fontId="1" fillId="0" borderId="5" xfId="0" applyNumberFormat="1" applyFont="1" applyBorder="1"/>
    <xf numFmtId="0" fontId="3" fillId="0" borderId="2" xfId="0" applyFont="1" applyBorder="1"/>
    <xf numFmtId="0" fontId="2" fillId="0" borderId="2" xfId="0" applyFont="1" applyBorder="1"/>
    <xf numFmtId="3" fontId="2" fillId="0" borderId="2" xfId="0" applyNumberFormat="1" applyFont="1" applyBorder="1"/>
    <xf numFmtId="0" fontId="1" fillId="0" borderId="2" xfId="0" applyFont="1" applyBorder="1" applyAlignment="1">
      <alignment horizontal="left"/>
    </xf>
    <xf numFmtId="3" fontId="1" fillId="0" borderId="3" xfId="0" applyNumberFormat="1" applyFont="1" applyBorder="1"/>
    <xf numFmtId="0" fontId="1" fillId="0" borderId="3" xfId="0" applyFont="1" applyBorder="1"/>
    <xf numFmtId="0" fontId="1" fillId="0" borderId="8" xfId="0" applyFont="1" applyBorder="1"/>
    <xf numFmtId="0" fontId="1" fillId="0" borderId="9" xfId="0" applyFont="1" applyBorder="1"/>
    <xf numFmtId="3" fontId="2" fillId="0" borderId="10" xfId="0" applyNumberFormat="1" applyFont="1" applyBorder="1"/>
    <xf numFmtId="3" fontId="2" fillId="0" borderId="11" xfId="0" applyNumberFormat="1" applyFont="1" applyBorder="1"/>
    <xf numFmtId="0" fontId="2" fillId="0" borderId="0" xfId="0" applyFont="1" applyFill="1"/>
    <xf numFmtId="0" fontId="5" fillId="0" borderId="0" xfId="0" applyFont="1" applyFill="1" applyBorder="1"/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1" fillId="2" borderId="0" xfId="0" applyFont="1" applyFill="1" applyBorder="1"/>
    <xf numFmtId="3" fontId="1" fillId="2" borderId="0" xfId="0" applyNumberFormat="1" applyFont="1" applyFill="1" applyBorder="1"/>
    <xf numFmtId="0" fontId="2" fillId="2" borderId="0" xfId="0" applyFont="1" applyFill="1"/>
    <xf numFmtId="0" fontId="3" fillId="2" borderId="0" xfId="0" applyFont="1" applyFill="1" applyBorder="1"/>
    <xf numFmtId="3" fontId="1" fillId="3" borderId="0" xfId="0" applyNumberFormat="1" applyFont="1" applyFill="1" applyBorder="1"/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"/>
  <sheetViews>
    <sheetView tabSelected="1" workbookViewId="0">
      <selection activeCell="Z72" sqref="Z72"/>
    </sheetView>
  </sheetViews>
  <sheetFormatPr defaultRowHeight="15" x14ac:dyDescent="0.25"/>
  <cols>
    <col min="1" max="1" width="18.42578125" style="1" customWidth="1"/>
    <col min="2" max="2" width="70.5703125" style="1" customWidth="1"/>
    <col min="3" max="3" width="31.42578125" style="1" hidden="1" customWidth="1"/>
    <col min="4" max="4" width="0.28515625" style="1" customWidth="1"/>
    <col min="5" max="5" width="16.85546875" style="1" customWidth="1"/>
    <col min="6" max="6" width="14.42578125" style="1" customWidth="1"/>
    <col min="7" max="9" width="10.28515625" style="1" hidden="1" customWidth="1"/>
    <col min="10" max="10" width="9.7109375" style="1" hidden="1" customWidth="1"/>
    <col min="11" max="21" width="0" style="1" hidden="1" customWidth="1"/>
    <col min="22" max="22" width="12.42578125" style="1" hidden="1" customWidth="1"/>
    <col min="23" max="256" width="9.140625" style="1"/>
    <col min="257" max="257" width="18.42578125" style="1" customWidth="1"/>
    <col min="258" max="258" width="70.5703125" style="1" customWidth="1"/>
    <col min="259" max="259" width="0" style="1" hidden="1" customWidth="1"/>
    <col min="260" max="260" width="0.28515625" style="1" customWidth="1"/>
    <col min="261" max="261" width="16.85546875" style="1" customWidth="1"/>
    <col min="262" max="262" width="14.42578125" style="1" customWidth="1"/>
    <col min="263" max="278" width="0" style="1" hidden="1" customWidth="1"/>
    <col min="279" max="512" width="9.140625" style="1"/>
    <col min="513" max="513" width="18.42578125" style="1" customWidth="1"/>
    <col min="514" max="514" width="70.5703125" style="1" customWidth="1"/>
    <col min="515" max="515" width="0" style="1" hidden="1" customWidth="1"/>
    <col min="516" max="516" width="0.28515625" style="1" customWidth="1"/>
    <col min="517" max="517" width="16.85546875" style="1" customWidth="1"/>
    <col min="518" max="518" width="14.42578125" style="1" customWidth="1"/>
    <col min="519" max="534" width="0" style="1" hidden="1" customWidth="1"/>
    <col min="535" max="768" width="9.140625" style="1"/>
    <col min="769" max="769" width="18.42578125" style="1" customWidth="1"/>
    <col min="770" max="770" width="70.5703125" style="1" customWidth="1"/>
    <col min="771" max="771" width="0" style="1" hidden="1" customWidth="1"/>
    <col min="772" max="772" width="0.28515625" style="1" customWidth="1"/>
    <col min="773" max="773" width="16.85546875" style="1" customWidth="1"/>
    <col min="774" max="774" width="14.42578125" style="1" customWidth="1"/>
    <col min="775" max="790" width="0" style="1" hidden="1" customWidth="1"/>
    <col min="791" max="1024" width="9.140625" style="1"/>
    <col min="1025" max="1025" width="18.42578125" style="1" customWidth="1"/>
    <col min="1026" max="1026" width="70.5703125" style="1" customWidth="1"/>
    <col min="1027" max="1027" width="0" style="1" hidden="1" customWidth="1"/>
    <col min="1028" max="1028" width="0.28515625" style="1" customWidth="1"/>
    <col min="1029" max="1029" width="16.85546875" style="1" customWidth="1"/>
    <col min="1030" max="1030" width="14.42578125" style="1" customWidth="1"/>
    <col min="1031" max="1046" width="0" style="1" hidden="1" customWidth="1"/>
    <col min="1047" max="1280" width="9.140625" style="1"/>
    <col min="1281" max="1281" width="18.42578125" style="1" customWidth="1"/>
    <col min="1282" max="1282" width="70.5703125" style="1" customWidth="1"/>
    <col min="1283" max="1283" width="0" style="1" hidden="1" customWidth="1"/>
    <col min="1284" max="1284" width="0.28515625" style="1" customWidth="1"/>
    <col min="1285" max="1285" width="16.85546875" style="1" customWidth="1"/>
    <col min="1286" max="1286" width="14.42578125" style="1" customWidth="1"/>
    <col min="1287" max="1302" width="0" style="1" hidden="1" customWidth="1"/>
    <col min="1303" max="1536" width="9.140625" style="1"/>
    <col min="1537" max="1537" width="18.42578125" style="1" customWidth="1"/>
    <col min="1538" max="1538" width="70.5703125" style="1" customWidth="1"/>
    <col min="1539" max="1539" width="0" style="1" hidden="1" customWidth="1"/>
    <col min="1540" max="1540" width="0.28515625" style="1" customWidth="1"/>
    <col min="1541" max="1541" width="16.85546875" style="1" customWidth="1"/>
    <col min="1542" max="1542" width="14.42578125" style="1" customWidth="1"/>
    <col min="1543" max="1558" width="0" style="1" hidden="1" customWidth="1"/>
    <col min="1559" max="1792" width="9.140625" style="1"/>
    <col min="1793" max="1793" width="18.42578125" style="1" customWidth="1"/>
    <col min="1794" max="1794" width="70.5703125" style="1" customWidth="1"/>
    <col min="1795" max="1795" width="0" style="1" hidden="1" customWidth="1"/>
    <col min="1796" max="1796" width="0.28515625" style="1" customWidth="1"/>
    <col min="1797" max="1797" width="16.85546875" style="1" customWidth="1"/>
    <col min="1798" max="1798" width="14.42578125" style="1" customWidth="1"/>
    <col min="1799" max="1814" width="0" style="1" hidden="1" customWidth="1"/>
    <col min="1815" max="2048" width="9.140625" style="1"/>
    <col min="2049" max="2049" width="18.42578125" style="1" customWidth="1"/>
    <col min="2050" max="2050" width="70.5703125" style="1" customWidth="1"/>
    <col min="2051" max="2051" width="0" style="1" hidden="1" customWidth="1"/>
    <col min="2052" max="2052" width="0.28515625" style="1" customWidth="1"/>
    <col min="2053" max="2053" width="16.85546875" style="1" customWidth="1"/>
    <col min="2054" max="2054" width="14.42578125" style="1" customWidth="1"/>
    <col min="2055" max="2070" width="0" style="1" hidden="1" customWidth="1"/>
    <col min="2071" max="2304" width="9.140625" style="1"/>
    <col min="2305" max="2305" width="18.42578125" style="1" customWidth="1"/>
    <col min="2306" max="2306" width="70.5703125" style="1" customWidth="1"/>
    <col min="2307" max="2307" width="0" style="1" hidden="1" customWidth="1"/>
    <col min="2308" max="2308" width="0.28515625" style="1" customWidth="1"/>
    <col min="2309" max="2309" width="16.85546875" style="1" customWidth="1"/>
    <col min="2310" max="2310" width="14.42578125" style="1" customWidth="1"/>
    <col min="2311" max="2326" width="0" style="1" hidden="1" customWidth="1"/>
    <col min="2327" max="2560" width="9.140625" style="1"/>
    <col min="2561" max="2561" width="18.42578125" style="1" customWidth="1"/>
    <col min="2562" max="2562" width="70.5703125" style="1" customWidth="1"/>
    <col min="2563" max="2563" width="0" style="1" hidden="1" customWidth="1"/>
    <col min="2564" max="2564" width="0.28515625" style="1" customWidth="1"/>
    <col min="2565" max="2565" width="16.85546875" style="1" customWidth="1"/>
    <col min="2566" max="2566" width="14.42578125" style="1" customWidth="1"/>
    <col min="2567" max="2582" width="0" style="1" hidden="1" customWidth="1"/>
    <col min="2583" max="2816" width="9.140625" style="1"/>
    <col min="2817" max="2817" width="18.42578125" style="1" customWidth="1"/>
    <col min="2818" max="2818" width="70.5703125" style="1" customWidth="1"/>
    <col min="2819" max="2819" width="0" style="1" hidden="1" customWidth="1"/>
    <col min="2820" max="2820" width="0.28515625" style="1" customWidth="1"/>
    <col min="2821" max="2821" width="16.85546875" style="1" customWidth="1"/>
    <col min="2822" max="2822" width="14.42578125" style="1" customWidth="1"/>
    <col min="2823" max="2838" width="0" style="1" hidden="1" customWidth="1"/>
    <col min="2839" max="3072" width="9.140625" style="1"/>
    <col min="3073" max="3073" width="18.42578125" style="1" customWidth="1"/>
    <col min="3074" max="3074" width="70.5703125" style="1" customWidth="1"/>
    <col min="3075" max="3075" width="0" style="1" hidden="1" customWidth="1"/>
    <col min="3076" max="3076" width="0.28515625" style="1" customWidth="1"/>
    <col min="3077" max="3077" width="16.85546875" style="1" customWidth="1"/>
    <col min="3078" max="3078" width="14.42578125" style="1" customWidth="1"/>
    <col min="3079" max="3094" width="0" style="1" hidden="1" customWidth="1"/>
    <col min="3095" max="3328" width="9.140625" style="1"/>
    <col min="3329" max="3329" width="18.42578125" style="1" customWidth="1"/>
    <col min="3330" max="3330" width="70.5703125" style="1" customWidth="1"/>
    <col min="3331" max="3331" width="0" style="1" hidden="1" customWidth="1"/>
    <col min="3332" max="3332" width="0.28515625" style="1" customWidth="1"/>
    <col min="3333" max="3333" width="16.85546875" style="1" customWidth="1"/>
    <col min="3334" max="3334" width="14.42578125" style="1" customWidth="1"/>
    <col min="3335" max="3350" width="0" style="1" hidden="1" customWidth="1"/>
    <col min="3351" max="3584" width="9.140625" style="1"/>
    <col min="3585" max="3585" width="18.42578125" style="1" customWidth="1"/>
    <col min="3586" max="3586" width="70.5703125" style="1" customWidth="1"/>
    <col min="3587" max="3587" width="0" style="1" hidden="1" customWidth="1"/>
    <col min="3588" max="3588" width="0.28515625" style="1" customWidth="1"/>
    <col min="3589" max="3589" width="16.85546875" style="1" customWidth="1"/>
    <col min="3590" max="3590" width="14.42578125" style="1" customWidth="1"/>
    <col min="3591" max="3606" width="0" style="1" hidden="1" customWidth="1"/>
    <col min="3607" max="3840" width="9.140625" style="1"/>
    <col min="3841" max="3841" width="18.42578125" style="1" customWidth="1"/>
    <col min="3842" max="3842" width="70.5703125" style="1" customWidth="1"/>
    <col min="3843" max="3843" width="0" style="1" hidden="1" customWidth="1"/>
    <col min="3844" max="3844" width="0.28515625" style="1" customWidth="1"/>
    <col min="3845" max="3845" width="16.85546875" style="1" customWidth="1"/>
    <col min="3846" max="3846" width="14.42578125" style="1" customWidth="1"/>
    <col min="3847" max="3862" width="0" style="1" hidden="1" customWidth="1"/>
    <col min="3863" max="4096" width="9.140625" style="1"/>
    <col min="4097" max="4097" width="18.42578125" style="1" customWidth="1"/>
    <col min="4098" max="4098" width="70.5703125" style="1" customWidth="1"/>
    <col min="4099" max="4099" width="0" style="1" hidden="1" customWidth="1"/>
    <col min="4100" max="4100" width="0.28515625" style="1" customWidth="1"/>
    <col min="4101" max="4101" width="16.85546875" style="1" customWidth="1"/>
    <col min="4102" max="4102" width="14.42578125" style="1" customWidth="1"/>
    <col min="4103" max="4118" width="0" style="1" hidden="1" customWidth="1"/>
    <col min="4119" max="4352" width="9.140625" style="1"/>
    <col min="4353" max="4353" width="18.42578125" style="1" customWidth="1"/>
    <col min="4354" max="4354" width="70.5703125" style="1" customWidth="1"/>
    <col min="4355" max="4355" width="0" style="1" hidden="1" customWidth="1"/>
    <col min="4356" max="4356" width="0.28515625" style="1" customWidth="1"/>
    <col min="4357" max="4357" width="16.85546875" style="1" customWidth="1"/>
    <col min="4358" max="4358" width="14.42578125" style="1" customWidth="1"/>
    <col min="4359" max="4374" width="0" style="1" hidden="1" customWidth="1"/>
    <col min="4375" max="4608" width="9.140625" style="1"/>
    <col min="4609" max="4609" width="18.42578125" style="1" customWidth="1"/>
    <col min="4610" max="4610" width="70.5703125" style="1" customWidth="1"/>
    <col min="4611" max="4611" width="0" style="1" hidden="1" customWidth="1"/>
    <col min="4612" max="4612" width="0.28515625" style="1" customWidth="1"/>
    <col min="4613" max="4613" width="16.85546875" style="1" customWidth="1"/>
    <col min="4614" max="4614" width="14.42578125" style="1" customWidth="1"/>
    <col min="4615" max="4630" width="0" style="1" hidden="1" customWidth="1"/>
    <col min="4631" max="4864" width="9.140625" style="1"/>
    <col min="4865" max="4865" width="18.42578125" style="1" customWidth="1"/>
    <col min="4866" max="4866" width="70.5703125" style="1" customWidth="1"/>
    <col min="4867" max="4867" width="0" style="1" hidden="1" customWidth="1"/>
    <col min="4868" max="4868" width="0.28515625" style="1" customWidth="1"/>
    <col min="4869" max="4869" width="16.85546875" style="1" customWidth="1"/>
    <col min="4870" max="4870" width="14.42578125" style="1" customWidth="1"/>
    <col min="4871" max="4886" width="0" style="1" hidden="1" customWidth="1"/>
    <col min="4887" max="5120" width="9.140625" style="1"/>
    <col min="5121" max="5121" width="18.42578125" style="1" customWidth="1"/>
    <col min="5122" max="5122" width="70.5703125" style="1" customWidth="1"/>
    <col min="5123" max="5123" width="0" style="1" hidden="1" customWidth="1"/>
    <col min="5124" max="5124" width="0.28515625" style="1" customWidth="1"/>
    <col min="5125" max="5125" width="16.85546875" style="1" customWidth="1"/>
    <col min="5126" max="5126" width="14.42578125" style="1" customWidth="1"/>
    <col min="5127" max="5142" width="0" style="1" hidden="1" customWidth="1"/>
    <col min="5143" max="5376" width="9.140625" style="1"/>
    <col min="5377" max="5377" width="18.42578125" style="1" customWidth="1"/>
    <col min="5378" max="5378" width="70.5703125" style="1" customWidth="1"/>
    <col min="5379" max="5379" width="0" style="1" hidden="1" customWidth="1"/>
    <col min="5380" max="5380" width="0.28515625" style="1" customWidth="1"/>
    <col min="5381" max="5381" width="16.85546875" style="1" customWidth="1"/>
    <col min="5382" max="5382" width="14.42578125" style="1" customWidth="1"/>
    <col min="5383" max="5398" width="0" style="1" hidden="1" customWidth="1"/>
    <col min="5399" max="5632" width="9.140625" style="1"/>
    <col min="5633" max="5633" width="18.42578125" style="1" customWidth="1"/>
    <col min="5634" max="5634" width="70.5703125" style="1" customWidth="1"/>
    <col min="5635" max="5635" width="0" style="1" hidden="1" customWidth="1"/>
    <col min="5636" max="5636" width="0.28515625" style="1" customWidth="1"/>
    <col min="5637" max="5637" width="16.85546875" style="1" customWidth="1"/>
    <col min="5638" max="5638" width="14.42578125" style="1" customWidth="1"/>
    <col min="5639" max="5654" width="0" style="1" hidden="1" customWidth="1"/>
    <col min="5655" max="5888" width="9.140625" style="1"/>
    <col min="5889" max="5889" width="18.42578125" style="1" customWidth="1"/>
    <col min="5890" max="5890" width="70.5703125" style="1" customWidth="1"/>
    <col min="5891" max="5891" width="0" style="1" hidden="1" customWidth="1"/>
    <col min="5892" max="5892" width="0.28515625" style="1" customWidth="1"/>
    <col min="5893" max="5893" width="16.85546875" style="1" customWidth="1"/>
    <col min="5894" max="5894" width="14.42578125" style="1" customWidth="1"/>
    <col min="5895" max="5910" width="0" style="1" hidden="1" customWidth="1"/>
    <col min="5911" max="6144" width="9.140625" style="1"/>
    <col min="6145" max="6145" width="18.42578125" style="1" customWidth="1"/>
    <col min="6146" max="6146" width="70.5703125" style="1" customWidth="1"/>
    <col min="6147" max="6147" width="0" style="1" hidden="1" customWidth="1"/>
    <col min="6148" max="6148" width="0.28515625" style="1" customWidth="1"/>
    <col min="6149" max="6149" width="16.85546875" style="1" customWidth="1"/>
    <col min="6150" max="6150" width="14.42578125" style="1" customWidth="1"/>
    <col min="6151" max="6166" width="0" style="1" hidden="1" customWidth="1"/>
    <col min="6167" max="6400" width="9.140625" style="1"/>
    <col min="6401" max="6401" width="18.42578125" style="1" customWidth="1"/>
    <col min="6402" max="6402" width="70.5703125" style="1" customWidth="1"/>
    <col min="6403" max="6403" width="0" style="1" hidden="1" customWidth="1"/>
    <col min="6404" max="6404" width="0.28515625" style="1" customWidth="1"/>
    <col min="6405" max="6405" width="16.85546875" style="1" customWidth="1"/>
    <col min="6406" max="6406" width="14.42578125" style="1" customWidth="1"/>
    <col min="6407" max="6422" width="0" style="1" hidden="1" customWidth="1"/>
    <col min="6423" max="6656" width="9.140625" style="1"/>
    <col min="6657" max="6657" width="18.42578125" style="1" customWidth="1"/>
    <col min="6658" max="6658" width="70.5703125" style="1" customWidth="1"/>
    <col min="6659" max="6659" width="0" style="1" hidden="1" customWidth="1"/>
    <col min="6660" max="6660" width="0.28515625" style="1" customWidth="1"/>
    <col min="6661" max="6661" width="16.85546875" style="1" customWidth="1"/>
    <col min="6662" max="6662" width="14.42578125" style="1" customWidth="1"/>
    <col min="6663" max="6678" width="0" style="1" hidden="1" customWidth="1"/>
    <col min="6679" max="6912" width="9.140625" style="1"/>
    <col min="6913" max="6913" width="18.42578125" style="1" customWidth="1"/>
    <col min="6914" max="6914" width="70.5703125" style="1" customWidth="1"/>
    <col min="6915" max="6915" width="0" style="1" hidden="1" customWidth="1"/>
    <col min="6916" max="6916" width="0.28515625" style="1" customWidth="1"/>
    <col min="6917" max="6917" width="16.85546875" style="1" customWidth="1"/>
    <col min="6918" max="6918" width="14.42578125" style="1" customWidth="1"/>
    <col min="6919" max="6934" width="0" style="1" hidden="1" customWidth="1"/>
    <col min="6935" max="7168" width="9.140625" style="1"/>
    <col min="7169" max="7169" width="18.42578125" style="1" customWidth="1"/>
    <col min="7170" max="7170" width="70.5703125" style="1" customWidth="1"/>
    <col min="7171" max="7171" width="0" style="1" hidden="1" customWidth="1"/>
    <col min="7172" max="7172" width="0.28515625" style="1" customWidth="1"/>
    <col min="7173" max="7173" width="16.85546875" style="1" customWidth="1"/>
    <col min="7174" max="7174" width="14.42578125" style="1" customWidth="1"/>
    <col min="7175" max="7190" width="0" style="1" hidden="1" customWidth="1"/>
    <col min="7191" max="7424" width="9.140625" style="1"/>
    <col min="7425" max="7425" width="18.42578125" style="1" customWidth="1"/>
    <col min="7426" max="7426" width="70.5703125" style="1" customWidth="1"/>
    <col min="7427" max="7427" width="0" style="1" hidden="1" customWidth="1"/>
    <col min="7428" max="7428" width="0.28515625" style="1" customWidth="1"/>
    <col min="7429" max="7429" width="16.85546875" style="1" customWidth="1"/>
    <col min="7430" max="7430" width="14.42578125" style="1" customWidth="1"/>
    <col min="7431" max="7446" width="0" style="1" hidden="1" customWidth="1"/>
    <col min="7447" max="7680" width="9.140625" style="1"/>
    <col min="7681" max="7681" width="18.42578125" style="1" customWidth="1"/>
    <col min="7682" max="7682" width="70.5703125" style="1" customWidth="1"/>
    <col min="7683" max="7683" width="0" style="1" hidden="1" customWidth="1"/>
    <col min="7684" max="7684" width="0.28515625" style="1" customWidth="1"/>
    <col min="7685" max="7685" width="16.85546875" style="1" customWidth="1"/>
    <col min="7686" max="7686" width="14.42578125" style="1" customWidth="1"/>
    <col min="7687" max="7702" width="0" style="1" hidden="1" customWidth="1"/>
    <col min="7703" max="7936" width="9.140625" style="1"/>
    <col min="7937" max="7937" width="18.42578125" style="1" customWidth="1"/>
    <col min="7938" max="7938" width="70.5703125" style="1" customWidth="1"/>
    <col min="7939" max="7939" width="0" style="1" hidden="1" customWidth="1"/>
    <col min="7940" max="7940" width="0.28515625" style="1" customWidth="1"/>
    <col min="7941" max="7941" width="16.85546875" style="1" customWidth="1"/>
    <col min="7942" max="7942" width="14.42578125" style="1" customWidth="1"/>
    <col min="7943" max="7958" width="0" style="1" hidden="1" customWidth="1"/>
    <col min="7959" max="8192" width="9.140625" style="1"/>
    <col min="8193" max="8193" width="18.42578125" style="1" customWidth="1"/>
    <col min="8194" max="8194" width="70.5703125" style="1" customWidth="1"/>
    <col min="8195" max="8195" width="0" style="1" hidden="1" customWidth="1"/>
    <col min="8196" max="8196" width="0.28515625" style="1" customWidth="1"/>
    <col min="8197" max="8197" width="16.85546875" style="1" customWidth="1"/>
    <col min="8198" max="8198" width="14.42578125" style="1" customWidth="1"/>
    <col min="8199" max="8214" width="0" style="1" hidden="1" customWidth="1"/>
    <col min="8215" max="8448" width="9.140625" style="1"/>
    <col min="8449" max="8449" width="18.42578125" style="1" customWidth="1"/>
    <col min="8450" max="8450" width="70.5703125" style="1" customWidth="1"/>
    <col min="8451" max="8451" width="0" style="1" hidden="1" customWidth="1"/>
    <col min="8452" max="8452" width="0.28515625" style="1" customWidth="1"/>
    <col min="8453" max="8453" width="16.85546875" style="1" customWidth="1"/>
    <col min="8454" max="8454" width="14.42578125" style="1" customWidth="1"/>
    <col min="8455" max="8470" width="0" style="1" hidden="1" customWidth="1"/>
    <col min="8471" max="8704" width="9.140625" style="1"/>
    <col min="8705" max="8705" width="18.42578125" style="1" customWidth="1"/>
    <col min="8706" max="8706" width="70.5703125" style="1" customWidth="1"/>
    <col min="8707" max="8707" width="0" style="1" hidden="1" customWidth="1"/>
    <col min="8708" max="8708" width="0.28515625" style="1" customWidth="1"/>
    <col min="8709" max="8709" width="16.85546875" style="1" customWidth="1"/>
    <col min="8710" max="8710" width="14.42578125" style="1" customWidth="1"/>
    <col min="8711" max="8726" width="0" style="1" hidden="1" customWidth="1"/>
    <col min="8727" max="8960" width="9.140625" style="1"/>
    <col min="8961" max="8961" width="18.42578125" style="1" customWidth="1"/>
    <col min="8962" max="8962" width="70.5703125" style="1" customWidth="1"/>
    <col min="8963" max="8963" width="0" style="1" hidden="1" customWidth="1"/>
    <col min="8964" max="8964" width="0.28515625" style="1" customWidth="1"/>
    <col min="8965" max="8965" width="16.85546875" style="1" customWidth="1"/>
    <col min="8966" max="8966" width="14.42578125" style="1" customWidth="1"/>
    <col min="8967" max="8982" width="0" style="1" hidden="1" customWidth="1"/>
    <col min="8983" max="9216" width="9.140625" style="1"/>
    <col min="9217" max="9217" width="18.42578125" style="1" customWidth="1"/>
    <col min="9218" max="9218" width="70.5703125" style="1" customWidth="1"/>
    <col min="9219" max="9219" width="0" style="1" hidden="1" customWidth="1"/>
    <col min="9220" max="9220" width="0.28515625" style="1" customWidth="1"/>
    <col min="9221" max="9221" width="16.85546875" style="1" customWidth="1"/>
    <col min="9222" max="9222" width="14.42578125" style="1" customWidth="1"/>
    <col min="9223" max="9238" width="0" style="1" hidden="1" customWidth="1"/>
    <col min="9239" max="9472" width="9.140625" style="1"/>
    <col min="9473" max="9473" width="18.42578125" style="1" customWidth="1"/>
    <col min="9474" max="9474" width="70.5703125" style="1" customWidth="1"/>
    <col min="9475" max="9475" width="0" style="1" hidden="1" customWidth="1"/>
    <col min="9476" max="9476" width="0.28515625" style="1" customWidth="1"/>
    <col min="9477" max="9477" width="16.85546875" style="1" customWidth="1"/>
    <col min="9478" max="9478" width="14.42578125" style="1" customWidth="1"/>
    <col min="9479" max="9494" width="0" style="1" hidden="1" customWidth="1"/>
    <col min="9495" max="9728" width="9.140625" style="1"/>
    <col min="9729" max="9729" width="18.42578125" style="1" customWidth="1"/>
    <col min="9730" max="9730" width="70.5703125" style="1" customWidth="1"/>
    <col min="9731" max="9731" width="0" style="1" hidden="1" customWidth="1"/>
    <col min="9732" max="9732" width="0.28515625" style="1" customWidth="1"/>
    <col min="9733" max="9733" width="16.85546875" style="1" customWidth="1"/>
    <col min="9734" max="9734" width="14.42578125" style="1" customWidth="1"/>
    <col min="9735" max="9750" width="0" style="1" hidden="1" customWidth="1"/>
    <col min="9751" max="9984" width="9.140625" style="1"/>
    <col min="9985" max="9985" width="18.42578125" style="1" customWidth="1"/>
    <col min="9986" max="9986" width="70.5703125" style="1" customWidth="1"/>
    <col min="9987" max="9987" width="0" style="1" hidden="1" customWidth="1"/>
    <col min="9988" max="9988" width="0.28515625" style="1" customWidth="1"/>
    <col min="9989" max="9989" width="16.85546875" style="1" customWidth="1"/>
    <col min="9990" max="9990" width="14.42578125" style="1" customWidth="1"/>
    <col min="9991" max="10006" width="0" style="1" hidden="1" customWidth="1"/>
    <col min="10007" max="10240" width="9.140625" style="1"/>
    <col min="10241" max="10241" width="18.42578125" style="1" customWidth="1"/>
    <col min="10242" max="10242" width="70.5703125" style="1" customWidth="1"/>
    <col min="10243" max="10243" width="0" style="1" hidden="1" customWidth="1"/>
    <col min="10244" max="10244" width="0.28515625" style="1" customWidth="1"/>
    <col min="10245" max="10245" width="16.85546875" style="1" customWidth="1"/>
    <col min="10246" max="10246" width="14.42578125" style="1" customWidth="1"/>
    <col min="10247" max="10262" width="0" style="1" hidden="1" customWidth="1"/>
    <col min="10263" max="10496" width="9.140625" style="1"/>
    <col min="10497" max="10497" width="18.42578125" style="1" customWidth="1"/>
    <col min="10498" max="10498" width="70.5703125" style="1" customWidth="1"/>
    <col min="10499" max="10499" width="0" style="1" hidden="1" customWidth="1"/>
    <col min="10500" max="10500" width="0.28515625" style="1" customWidth="1"/>
    <col min="10501" max="10501" width="16.85546875" style="1" customWidth="1"/>
    <col min="10502" max="10502" width="14.42578125" style="1" customWidth="1"/>
    <col min="10503" max="10518" width="0" style="1" hidden="1" customWidth="1"/>
    <col min="10519" max="10752" width="9.140625" style="1"/>
    <col min="10753" max="10753" width="18.42578125" style="1" customWidth="1"/>
    <col min="10754" max="10754" width="70.5703125" style="1" customWidth="1"/>
    <col min="10755" max="10755" width="0" style="1" hidden="1" customWidth="1"/>
    <col min="10756" max="10756" width="0.28515625" style="1" customWidth="1"/>
    <col min="10757" max="10757" width="16.85546875" style="1" customWidth="1"/>
    <col min="10758" max="10758" width="14.42578125" style="1" customWidth="1"/>
    <col min="10759" max="10774" width="0" style="1" hidden="1" customWidth="1"/>
    <col min="10775" max="11008" width="9.140625" style="1"/>
    <col min="11009" max="11009" width="18.42578125" style="1" customWidth="1"/>
    <col min="11010" max="11010" width="70.5703125" style="1" customWidth="1"/>
    <col min="11011" max="11011" width="0" style="1" hidden="1" customWidth="1"/>
    <col min="11012" max="11012" width="0.28515625" style="1" customWidth="1"/>
    <col min="11013" max="11013" width="16.85546875" style="1" customWidth="1"/>
    <col min="11014" max="11014" width="14.42578125" style="1" customWidth="1"/>
    <col min="11015" max="11030" width="0" style="1" hidden="1" customWidth="1"/>
    <col min="11031" max="11264" width="9.140625" style="1"/>
    <col min="11265" max="11265" width="18.42578125" style="1" customWidth="1"/>
    <col min="11266" max="11266" width="70.5703125" style="1" customWidth="1"/>
    <col min="11267" max="11267" width="0" style="1" hidden="1" customWidth="1"/>
    <col min="11268" max="11268" width="0.28515625" style="1" customWidth="1"/>
    <col min="11269" max="11269" width="16.85546875" style="1" customWidth="1"/>
    <col min="11270" max="11270" width="14.42578125" style="1" customWidth="1"/>
    <col min="11271" max="11286" width="0" style="1" hidden="1" customWidth="1"/>
    <col min="11287" max="11520" width="9.140625" style="1"/>
    <col min="11521" max="11521" width="18.42578125" style="1" customWidth="1"/>
    <col min="11522" max="11522" width="70.5703125" style="1" customWidth="1"/>
    <col min="11523" max="11523" width="0" style="1" hidden="1" customWidth="1"/>
    <col min="11524" max="11524" width="0.28515625" style="1" customWidth="1"/>
    <col min="11525" max="11525" width="16.85546875" style="1" customWidth="1"/>
    <col min="11526" max="11526" width="14.42578125" style="1" customWidth="1"/>
    <col min="11527" max="11542" width="0" style="1" hidden="1" customWidth="1"/>
    <col min="11543" max="11776" width="9.140625" style="1"/>
    <col min="11777" max="11777" width="18.42578125" style="1" customWidth="1"/>
    <col min="11778" max="11778" width="70.5703125" style="1" customWidth="1"/>
    <col min="11779" max="11779" width="0" style="1" hidden="1" customWidth="1"/>
    <col min="11780" max="11780" width="0.28515625" style="1" customWidth="1"/>
    <col min="11781" max="11781" width="16.85546875" style="1" customWidth="1"/>
    <col min="11782" max="11782" width="14.42578125" style="1" customWidth="1"/>
    <col min="11783" max="11798" width="0" style="1" hidden="1" customWidth="1"/>
    <col min="11799" max="12032" width="9.140625" style="1"/>
    <col min="12033" max="12033" width="18.42578125" style="1" customWidth="1"/>
    <col min="12034" max="12034" width="70.5703125" style="1" customWidth="1"/>
    <col min="12035" max="12035" width="0" style="1" hidden="1" customWidth="1"/>
    <col min="12036" max="12036" width="0.28515625" style="1" customWidth="1"/>
    <col min="12037" max="12037" width="16.85546875" style="1" customWidth="1"/>
    <col min="12038" max="12038" width="14.42578125" style="1" customWidth="1"/>
    <col min="12039" max="12054" width="0" style="1" hidden="1" customWidth="1"/>
    <col min="12055" max="12288" width="9.140625" style="1"/>
    <col min="12289" max="12289" width="18.42578125" style="1" customWidth="1"/>
    <col min="12290" max="12290" width="70.5703125" style="1" customWidth="1"/>
    <col min="12291" max="12291" width="0" style="1" hidden="1" customWidth="1"/>
    <col min="12292" max="12292" width="0.28515625" style="1" customWidth="1"/>
    <col min="12293" max="12293" width="16.85546875" style="1" customWidth="1"/>
    <col min="12294" max="12294" width="14.42578125" style="1" customWidth="1"/>
    <col min="12295" max="12310" width="0" style="1" hidden="1" customWidth="1"/>
    <col min="12311" max="12544" width="9.140625" style="1"/>
    <col min="12545" max="12545" width="18.42578125" style="1" customWidth="1"/>
    <col min="12546" max="12546" width="70.5703125" style="1" customWidth="1"/>
    <col min="12547" max="12547" width="0" style="1" hidden="1" customWidth="1"/>
    <col min="12548" max="12548" width="0.28515625" style="1" customWidth="1"/>
    <col min="12549" max="12549" width="16.85546875" style="1" customWidth="1"/>
    <col min="12550" max="12550" width="14.42578125" style="1" customWidth="1"/>
    <col min="12551" max="12566" width="0" style="1" hidden="1" customWidth="1"/>
    <col min="12567" max="12800" width="9.140625" style="1"/>
    <col min="12801" max="12801" width="18.42578125" style="1" customWidth="1"/>
    <col min="12802" max="12802" width="70.5703125" style="1" customWidth="1"/>
    <col min="12803" max="12803" width="0" style="1" hidden="1" customWidth="1"/>
    <col min="12804" max="12804" width="0.28515625" style="1" customWidth="1"/>
    <col min="12805" max="12805" width="16.85546875" style="1" customWidth="1"/>
    <col min="12806" max="12806" width="14.42578125" style="1" customWidth="1"/>
    <col min="12807" max="12822" width="0" style="1" hidden="1" customWidth="1"/>
    <col min="12823" max="13056" width="9.140625" style="1"/>
    <col min="13057" max="13057" width="18.42578125" style="1" customWidth="1"/>
    <col min="13058" max="13058" width="70.5703125" style="1" customWidth="1"/>
    <col min="13059" max="13059" width="0" style="1" hidden="1" customWidth="1"/>
    <col min="13060" max="13060" width="0.28515625" style="1" customWidth="1"/>
    <col min="13061" max="13061" width="16.85546875" style="1" customWidth="1"/>
    <col min="13062" max="13062" width="14.42578125" style="1" customWidth="1"/>
    <col min="13063" max="13078" width="0" style="1" hidden="1" customWidth="1"/>
    <col min="13079" max="13312" width="9.140625" style="1"/>
    <col min="13313" max="13313" width="18.42578125" style="1" customWidth="1"/>
    <col min="13314" max="13314" width="70.5703125" style="1" customWidth="1"/>
    <col min="13315" max="13315" width="0" style="1" hidden="1" customWidth="1"/>
    <col min="13316" max="13316" width="0.28515625" style="1" customWidth="1"/>
    <col min="13317" max="13317" width="16.85546875" style="1" customWidth="1"/>
    <col min="13318" max="13318" width="14.42578125" style="1" customWidth="1"/>
    <col min="13319" max="13334" width="0" style="1" hidden="1" customWidth="1"/>
    <col min="13335" max="13568" width="9.140625" style="1"/>
    <col min="13569" max="13569" width="18.42578125" style="1" customWidth="1"/>
    <col min="13570" max="13570" width="70.5703125" style="1" customWidth="1"/>
    <col min="13571" max="13571" width="0" style="1" hidden="1" customWidth="1"/>
    <col min="13572" max="13572" width="0.28515625" style="1" customWidth="1"/>
    <col min="13573" max="13573" width="16.85546875" style="1" customWidth="1"/>
    <col min="13574" max="13574" width="14.42578125" style="1" customWidth="1"/>
    <col min="13575" max="13590" width="0" style="1" hidden="1" customWidth="1"/>
    <col min="13591" max="13824" width="9.140625" style="1"/>
    <col min="13825" max="13825" width="18.42578125" style="1" customWidth="1"/>
    <col min="13826" max="13826" width="70.5703125" style="1" customWidth="1"/>
    <col min="13827" max="13827" width="0" style="1" hidden="1" customWidth="1"/>
    <col min="13828" max="13828" width="0.28515625" style="1" customWidth="1"/>
    <col min="13829" max="13829" width="16.85546875" style="1" customWidth="1"/>
    <col min="13830" max="13830" width="14.42578125" style="1" customWidth="1"/>
    <col min="13831" max="13846" width="0" style="1" hidden="1" customWidth="1"/>
    <col min="13847" max="14080" width="9.140625" style="1"/>
    <col min="14081" max="14081" width="18.42578125" style="1" customWidth="1"/>
    <col min="14082" max="14082" width="70.5703125" style="1" customWidth="1"/>
    <col min="14083" max="14083" width="0" style="1" hidden="1" customWidth="1"/>
    <col min="14084" max="14084" width="0.28515625" style="1" customWidth="1"/>
    <col min="14085" max="14085" width="16.85546875" style="1" customWidth="1"/>
    <col min="14086" max="14086" width="14.42578125" style="1" customWidth="1"/>
    <col min="14087" max="14102" width="0" style="1" hidden="1" customWidth="1"/>
    <col min="14103" max="14336" width="9.140625" style="1"/>
    <col min="14337" max="14337" width="18.42578125" style="1" customWidth="1"/>
    <col min="14338" max="14338" width="70.5703125" style="1" customWidth="1"/>
    <col min="14339" max="14339" width="0" style="1" hidden="1" customWidth="1"/>
    <col min="14340" max="14340" width="0.28515625" style="1" customWidth="1"/>
    <col min="14341" max="14341" width="16.85546875" style="1" customWidth="1"/>
    <col min="14342" max="14342" width="14.42578125" style="1" customWidth="1"/>
    <col min="14343" max="14358" width="0" style="1" hidden="1" customWidth="1"/>
    <col min="14359" max="14592" width="9.140625" style="1"/>
    <col min="14593" max="14593" width="18.42578125" style="1" customWidth="1"/>
    <col min="14594" max="14594" width="70.5703125" style="1" customWidth="1"/>
    <col min="14595" max="14595" width="0" style="1" hidden="1" customWidth="1"/>
    <col min="14596" max="14596" width="0.28515625" style="1" customWidth="1"/>
    <col min="14597" max="14597" width="16.85546875" style="1" customWidth="1"/>
    <col min="14598" max="14598" width="14.42578125" style="1" customWidth="1"/>
    <col min="14599" max="14614" width="0" style="1" hidden="1" customWidth="1"/>
    <col min="14615" max="14848" width="9.140625" style="1"/>
    <col min="14849" max="14849" width="18.42578125" style="1" customWidth="1"/>
    <col min="14850" max="14850" width="70.5703125" style="1" customWidth="1"/>
    <col min="14851" max="14851" width="0" style="1" hidden="1" customWidth="1"/>
    <col min="14852" max="14852" width="0.28515625" style="1" customWidth="1"/>
    <col min="14853" max="14853" width="16.85546875" style="1" customWidth="1"/>
    <col min="14854" max="14854" width="14.42578125" style="1" customWidth="1"/>
    <col min="14855" max="14870" width="0" style="1" hidden="1" customWidth="1"/>
    <col min="14871" max="15104" width="9.140625" style="1"/>
    <col min="15105" max="15105" width="18.42578125" style="1" customWidth="1"/>
    <col min="15106" max="15106" width="70.5703125" style="1" customWidth="1"/>
    <col min="15107" max="15107" width="0" style="1" hidden="1" customWidth="1"/>
    <col min="15108" max="15108" width="0.28515625" style="1" customWidth="1"/>
    <col min="15109" max="15109" width="16.85546875" style="1" customWidth="1"/>
    <col min="15110" max="15110" width="14.42578125" style="1" customWidth="1"/>
    <col min="15111" max="15126" width="0" style="1" hidden="1" customWidth="1"/>
    <col min="15127" max="15360" width="9.140625" style="1"/>
    <col min="15361" max="15361" width="18.42578125" style="1" customWidth="1"/>
    <col min="15362" max="15362" width="70.5703125" style="1" customWidth="1"/>
    <col min="15363" max="15363" width="0" style="1" hidden="1" customWidth="1"/>
    <col min="15364" max="15364" width="0.28515625" style="1" customWidth="1"/>
    <col min="15365" max="15365" width="16.85546875" style="1" customWidth="1"/>
    <col min="15366" max="15366" width="14.42578125" style="1" customWidth="1"/>
    <col min="15367" max="15382" width="0" style="1" hidden="1" customWidth="1"/>
    <col min="15383" max="15616" width="9.140625" style="1"/>
    <col min="15617" max="15617" width="18.42578125" style="1" customWidth="1"/>
    <col min="15618" max="15618" width="70.5703125" style="1" customWidth="1"/>
    <col min="15619" max="15619" width="0" style="1" hidden="1" customWidth="1"/>
    <col min="15620" max="15620" width="0.28515625" style="1" customWidth="1"/>
    <col min="15621" max="15621" width="16.85546875" style="1" customWidth="1"/>
    <col min="15622" max="15622" width="14.42578125" style="1" customWidth="1"/>
    <col min="15623" max="15638" width="0" style="1" hidden="1" customWidth="1"/>
    <col min="15639" max="15872" width="9.140625" style="1"/>
    <col min="15873" max="15873" width="18.42578125" style="1" customWidth="1"/>
    <col min="15874" max="15874" width="70.5703125" style="1" customWidth="1"/>
    <col min="15875" max="15875" width="0" style="1" hidden="1" customWidth="1"/>
    <col min="15876" max="15876" width="0.28515625" style="1" customWidth="1"/>
    <col min="15877" max="15877" width="16.85546875" style="1" customWidth="1"/>
    <col min="15878" max="15878" width="14.42578125" style="1" customWidth="1"/>
    <col min="15879" max="15894" width="0" style="1" hidden="1" customWidth="1"/>
    <col min="15895" max="16128" width="9.140625" style="1"/>
    <col min="16129" max="16129" width="18.42578125" style="1" customWidth="1"/>
    <col min="16130" max="16130" width="70.5703125" style="1" customWidth="1"/>
    <col min="16131" max="16131" width="0" style="1" hidden="1" customWidth="1"/>
    <col min="16132" max="16132" width="0.28515625" style="1" customWidth="1"/>
    <col min="16133" max="16133" width="16.85546875" style="1" customWidth="1"/>
    <col min="16134" max="16134" width="14.42578125" style="1" customWidth="1"/>
    <col min="16135" max="16150" width="0" style="1" hidden="1" customWidth="1"/>
    <col min="16151" max="16384" width="9.140625" style="1"/>
  </cols>
  <sheetData>
    <row r="1" spans="1:44" ht="23.25" customHeight="1" x14ac:dyDescent="0.25">
      <c r="A1" s="57" t="s">
        <v>0</v>
      </c>
      <c r="B1" s="57"/>
      <c r="C1" s="57"/>
      <c r="D1" s="57"/>
      <c r="E1" s="57"/>
      <c r="F1" s="57"/>
    </row>
    <row r="2" spans="1:44" ht="22.5" customHeight="1" x14ac:dyDescent="0.25">
      <c r="A2" s="57" t="s">
        <v>111</v>
      </c>
      <c r="B2" s="57"/>
      <c r="C2" s="57"/>
      <c r="D2" s="57"/>
      <c r="E2" s="57"/>
      <c r="F2" s="5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44" x14ac:dyDescent="0.25">
      <c r="F3" s="3" t="s">
        <v>1</v>
      </c>
    </row>
    <row r="4" spans="1:44" ht="30.75" thickBot="1" x14ac:dyDescent="0.3">
      <c r="A4" s="4" t="s">
        <v>2</v>
      </c>
      <c r="B4" s="5"/>
      <c r="C4" s="5"/>
      <c r="D4" s="5">
        <v>2013</v>
      </c>
      <c r="E4" s="5">
        <v>2019</v>
      </c>
      <c r="F4" s="5">
        <v>2020</v>
      </c>
      <c r="G4" s="6" t="s">
        <v>3</v>
      </c>
      <c r="H4" s="6" t="s">
        <v>4</v>
      </c>
      <c r="I4" s="6" t="s">
        <v>5</v>
      </c>
      <c r="J4" s="7" t="s">
        <v>6</v>
      </c>
      <c r="K4" s="8"/>
      <c r="L4" s="8"/>
      <c r="M4" s="8"/>
      <c r="N4" s="8">
        <v>2012</v>
      </c>
      <c r="O4" s="8">
        <v>2013</v>
      </c>
      <c r="P4" s="8">
        <v>2014</v>
      </c>
      <c r="Q4" s="8">
        <v>2015</v>
      </c>
      <c r="R4" s="8">
        <v>2016</v>
      </c>
      <c r="S4" s="8">
        <v>2017</v>
      </c>
      <c r="T4" s="8">
        <v>2018</v>
      </c>
      <c r="U4" s="8">
        <v>2019</v>
      </c>
      <c r="V4" s="8">
        <v>2020</v>
      </c>
      <c r="W4" s="8"/>
    </row>
    <row r="5" spans="1:44" ht="15.75" hidden="1" thickTop="1" x14ac:dyDescent="0.25">
      <c r="A5" s="9"/>
      <c r="B5" s="9"/>
      <c r="C5" s="9"/>
      <c r="D5" s="9"/>
      <c r="E5" s="9"/>
      <c r="F5" s="9"/>
      <c r="G5" s="10"/>
      <c r="H5" s="10"/>
      <c r="I5" s="10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44" ht="15.75" thickTop="1" x14ac:dyDescent="0.25">
      <c r="A6" s="11" t="s">
        <v>7</v>
      </c>
      <c r="B6" s="12" t="s">
        <v>8</v>
      </c>
      <c r="C6" s="13"/>
      <c r="D6" s="14">
        <v>2386</v>
      </c>
      <c r="E6" s="14">
        <v>3606</v>
      </c>
      <c r="F6" s="14">
        <v>3065</v>
      </c>
      <c r="G6" s="15">
        <v>2118</v>
      </c>
      <c r="H6" s="15">
        <v>2002</v>
      </c>
      <c r="I6" s="15">
        <v>2341</v>
      </c>
      <c r="J6" s="16">
        <v>2530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AR6" s="8" t="s">
        <v>9</v>
      </c>
    </row>
    <row r="7" spans="1:44" x14ac:dyDescent="0.25">
      <c r="A7" s="11" t="s">
        <v>10</v>
      </c>
      <c r="B7" s="12" t="s">
        <v>11</v>
      </c>
      <c r="C7" s="13"/>
      <c r="D7" s="14">
        <v>264</v>
      </c>
      <c r="E7" s="14">
        <v>174</v>
      </c>
      <c r="F7" s="14">
        <v>175</v>
      </c>
      <c r="G7" s="15">
        <v>171</v>
      </c>
      <c r="H7" s="15">
        <v>138</v>
      </c>
      <c r="I7" s="15">
        <v>202</v>
      </c>
      <c r="J7" s="16">
        <v>119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AR7" s="8" t="s">
        <v>12</v>
      </c>
    </row>
    <row r="8" spans="1:44" hidden="1" x14ac:dyDescent="0.25">
      <c r="A8" s="12"/>
      <c r="B8" s="12"/>
      <c r="C8" s="12" t="s">
        <v>13</v>
      </c>
      <c r="D8" s="14">
        <v>30</v>
      </c>
      <c r="E8" s="14">
        <v>30</v>
      </c>
      <c r="F8" s="14">
        <v>30</v>
      </c>
      <c r="G8" s="15">
        <v>7</v>
      </c>
      <c r="H8" s="15">
        <v>2</v>
      </c>
      <c r="I8" s="15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AR8" s="8"/>
    </row>
    <row r="9" spans="1:44" hidden="1" x14ac:dyDescent="0.25">
      <c r="A9" s="12"/>
      <c r="B9" s="12"/>
      <c r="C9" s="12" t="s">
        <v>14</v>
      </c>
      <c r="D9" s="14">
        <v>1</v>
      </c>
      <c r="E9" s="14">
        <v>1</v>
      </c>
      <c r="F9" s="14">
        <v>1</v>
      </c>
      <c r="G9" s="15">
        <v>17</v>
      </c>
      <c r="H9" s="15">
        <v>22</v>
      </c>
      <c r="I9" s="15">
        <v>20</v>
      </c>
      <c r="J9" s="17">
        <v>20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AR9" s="8"/>
    </row>
    <row r="10" spans="1:44" hidden="1" x14ac:dyDescent="0.25">
      <c r="A10" s="12"/>
      <c r="B10" s="12"/>
      <c r="C10" s="12" t="s">
        <v>15</v>
      </c>
      <c r="D10" s="14">
        <v>10</v>
      </c>
      <c r="E10" s="14">
        <v>10</v>
      </c>
      <c r="F10" s="14">
        <v>10</v>
      </c>
      <c r="G10" s="15">
        <v>62</v>
      </c>
      <c r="H10" s="15">
        <v>41</v>
      </c>
      <c r="I10" s="18">
        <v>105</v>
      </c>
      <c r="J10" s="19">
        <v>0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AR10" s="8"/>
    </row>
    <row r="11" spans="1:44" hidden="1" x14ac:dyDescent="0.25">
      <c r="A11" s="12"/>
      <c r="B11" s="12"/>
      <c r="C11" s="12" t="s">
        <v>16</v>
      </c>
      <c r="D11" s="14">
        <v>1</v>
      </c>
      <c r="E11" s="14">
        <v>1</v>
      </c>
      <c r="F11" s="14">
        <v>1</v>
      </c>
      <c r="G11" s="15">
        <v>17</v>
      </c>
      <c r="H11" s="15">
        <v>0</v>
      </c>
      <c r="I11" s="15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AR11" s="8"/>
    </row>
    <row r="12" spans="1:44" hidden="1" x14ac:dyDescent="0.25">
      <c r="A12" s="12"/>
      <c r="B12" s="12"/>
      <c r="C12" s="12" t="s">
        <v>17</v>
      </c>
      <c r="D12" s="14">
        <v>14</v>
      </c>
      <c r="E12" s="14">
        <v>14</v>
      </c>
      <c r="F12" s="14">
        <v>14</v>
      </c>
      <c r="G12" s="15">
        <v>17</v>
      </c>
      <c r="H12" s="15">
        <v>20</v>
      </c>
      <c r="I12" s="15">
        <v>23</v>
      </c>
      <c r="J12" s="18">
        <v>33</v>
      </c>
      <c r="K12" s="8" t="s">
        <v>18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AR12" s="8"/>
    </row>
    <row r="13" spans="1:44" hidden="1" x14ac:dyDescent="0.25">
      <c r="A13" s="12"/>
      <c r="B13" s="12"/>
      <c r="C13" s="12" t="s">
        <v>19</v>
      </c>
      <c r="D13" s="14">
        <v>4</v>
      </c>
      <c r="E13" s="14">
        <v>4</v>
      </c>
      <c r="F13" s="14">
        <v>4</v>
      </c>
      <c r="G13" s="15">
        <v>18</v>
      </c>
      <c r="H13" s="15">
        <v>13</v>
      </c>
      <c r="I13" s="15">
        <f>10+4</f>
        <v>14</v>
      </c>
      <c r="J13" s="17">
        <v>14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AR13" s="8"/>
    </row>
    <row r="14" spans="1:44" hidden="1" x14ac:dyDescent="0.25">
      <c r="A14" s="12"/>
      <c r="B14" s="12"/>
      <c r="C14" s="12" t="s">
        <v>20</v>
      </c>
      <c r="D14" s="14">
        <v>31</v>
      </c>
      <c r="E14" s="14">
        <v>31</v>
      </c>
      <c r="F14" s="14">
        <v>31</v>
      </c>
      <c r="G14" s="15">
        <v>33</v>
      </c>
      <c r="H14" s="15">
        <v>34</v>
      </c>
      <c r="I14" s="15">
        <f>22+16</f>
        <v>38</v>
      </c>
      <c r="J14" s="18">
        <v>52</v>
      </c>
      <c r="K14" s="20" t="s">
        <v>21</v>
      </c>
      <c r="L14" s="20"/>
      <c r="M14" s="20"/>
      <c r="N14" s="8"/>
      <c r="O14" s="8"/>
      <c r="P14" s="8"/>
      <c r="Q14" s="8"/>
      <c r="R14" s="8"/>
      <c r="S14" s="8"/>
      <c r="T14" s="8"/>
      <c r="U14" s="8"/>
      <c r="V14" s="8"/>
      <c r="AR14" s="8"/>
    </row>
    <row r="15" spans="1:44" hidden="1" x14ac:dyDescent="0.25">
      <c r="A15" s="12"/>
      <c r="B15" s="12"/>
      <c r="C15" s="12" t="s">
        <v>22</v>
      </c>
      <c r="D15" s="14"/>
      <c r="E15" s="14"/>
      <c r="F15" s="14"/>
      <c r="G15" s="15"/>
      <c r="H15" s="15">
        <v>1</v>
      </c>
      <c r="I15" s="15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AR15" s="8"/>
    </row>
    <row r="16" spans="1:44" hidden="1" x14ac:dyDescent="0.25">
      <c r="A16" s="12"/>
      <c r="B16" s="12"/>
      <c r="C16" s="21" t="s">
        <v>23</v>
      </c>
      <c r="D16" s="14"/>
      <c r="E16" s="14"/>
      <c r="F16" s="14"/>
      <c r="G16" s="15"/>
      <c r="H16" s="15"/>
      <c r="I16" s="15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AR16" s="8"/>
    </row>
    <row r="17" spans="1:46" hidden="1" x14ac:dyDescent="0.25">
      <c r="A17" s="12"/>
      <c r="B17" s="12"/>
      <c r="C17" s="12" t="s">
        <v>24</v>
      </c>
      <c r="D17" s="14">
        <v>6</v>
      </c>
      <c r="E17" s="14">
        <v>6</v>
      </c>
      <c r="F17" s="14">
        <v>6</v>
      </c>
      <c r="G17" s="15">
        <v>0</v>
      </c>
      <c r="H17" s="15">
        <v>5</v>
      </c>
      <c r="I17" s="15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AR17" s="8"/>
    </row>
    <row r="18" spans="1:46" x14ac:dyDescent="0.25">
      <c r="A18" s="11" t="s">
        <v>25</v>
      </c>
      <c r="B18" s="12" t="s">
        <v>26</v>
      </c>
      <c r="C18" s="13"/>
      <c r="D18" s="14">
        <v>0</v>
      </c>
      <c r="E18" s="14">
        <v>0</v>
      </c>
      <c r="F18" s="22">
        <v>0</v>
      </c>
      <c r="G18" s="15">
        <v>0</v>
      </c>
      <c r="H18" s="15">
        <v>299</v>
      </c>
      <c r="I18" s="15">
        <v>0</v>
      </c>
      <c r="J18" s="16" t="s">
        <v>27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AR18" s="20" t="s">
        <v>28</v>
      </c>
      <c r="AS18" s="23"/>
      <c r="AT18" s="23"/>
    </row>
    <row r="19" spans="1:46" hidden="1" x14ac:dyDescent="0.25">
      <c r="A19" s="12"/>
      <c r="B19" s="12"/>
      <c r="C19" s="12" t="s">
        <v>29</v>
      </c>
      <c r="D19" s="14">
        <v>639</v>
      </c>
      <c r="E19" s="14">
        <v>639</v>
      </c>
      <c r="F19" s="14">
        <v>639</v>
      </c>
      <c r="G19" s="15"/>
      <c r="H19" s="15">
        <v>287</v>
      </c>
      <c r="I19" s="15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AR19" s="8"/>
    </row>
    <row r="20" spans="1:46" hidden="1" x14ac:dyDescent="0.25">
      <c r="A20" s="12"/>
      <c r="B20" s="12"/>
      <c r="C20" s="12" t="s">
        <v>30</v>
      </c>
      <c r="D20" s="14">
        <v>15</v>
      </c>
      <c r="E20" s="14">
        <v>15</v>
      </c>
      <c r="F20" s="14">
        <v>15</v>
      </c>
      <c r="G20" s="15"/>
      <c r="H20" s="15"/>
      <c r="I20" s="15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AR20" s="8"/>
    </row>
    <row r="21" spans="1:46" hidden="1" x14ac:dyDescent="0.25">
      <c r="A21" s="12"/>
      <c r="B21" s="12"/>
      <c r="C21" s="12" t="s">
        <v>31</v>
      </c>
      <c r="D21" s="14"/>
      <c r="E21" s="14"/>
      <c r="F21" s="14"/>
      <c r="G21" s="15"/>
      <c r="H21" s="15"/>
      <c r="I21" s="15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AR21" s="8"/>
    </row>
    <row r="22" spans="1:46" hidden="1" x14ac:dyDescent="0.25">
      <c r="A22" s="12"/>
      <c r="B22" s="12"/>
      <c r="C22" s="12" t="s">
        <v>32</v>
      </c>
      <c r="D22" s="14">
        <v>14</v>
      </c>
      <c r="E22" s="14">
        <v>14</v>
      </c>
      <c r="F22" s="14">
        <v>14</v>
      </c>
      <c r="G22" s="15"/>
      <c r="H22" s="15">
        <v>12</v>
      </c>
      <c r="I22" s="15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AR22" s="8"/>
    </row>
    <row r="23" spans="1:46" hidden="1" x14ac:dyDescent="0.25">
      <c r="A23" s="12"/>
      <c r="B23" s="12"/>
      <c r="C23" s="21" t="s">
        <v>27</v>
      </c>
      <c r="D23" s="14"/>
      <c r="E23" s="14"/>
      <c r="F23" s="14"/>
      <c r="G23" s="15"/>
      <c r="H23" s="15"/>
      <c r="I23" s="15"/>
      <c r="J23" s="8">
        <v>900</v>
      </c>
      <c r="K23" s="8"/>
      <c r="L23" s="8"/>
      <c r="M23" s="8"/>
      <c r="N23" s="8"/>
      <c r="O23" s="8"/>
      <c r="P23" s="8"/>
      <c r="Q23" s="8"/>
      <c r="R23" s="8">
        <v>1950</v>
      </c>
      <c r="S23" s="8"/>
      <c r="T23" s="8"/>
      <c r="U23" s="8"/>
      <c r="V23" s="8"/>
      <c r="AR23" s="8"/>
    </row>
    <row r="24" spans="1:46" ht="15.75" thickBot="1" x14ac:dyDescent="0.3">
      <c r="A24" s="11" t="s">
        <v>33</v>
      </c>
      <c r="B24" s="12" t="s">
        <v>34</v>
      </c>
      <c r="C24" s="13"/>
      <c r="D24" s="14">
        <v>64</v>
      </c>
      <c r="E24" s="14">
        <v>0</v>
      </c>
      <c r="F24" s="14">
        <v>0</v>
      </c>
      <c r="G24" s="15">
        <v>142</v>
      </c>
      <c r="H24" s="15">
        <v>1050</v>
      </c>
      <c r="I24" s="15">
        <v>322</v>
      </c>
      <c r="J24" s="24">
        <v>5444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AR24" s="8" t="s">
        <v>35</v>
      </c>
    </row>
    <row r="25" spans="1:46" ht="15.75" hidden="1" thickBot="1" x14ac:dyDescent="0.3">
      <c r="A25" s="12"/>
      <c r="B25" s="12"/>
      <c r="C25" s="12" t="s">
        <v>36</v>
      </c>
      <c r="D25" s="25"/>
      <c r="E25" s="25"/>
      <c r="F25" s="25"/>
      <c r="G25" s="15">
        <v>20</v>
      </c>
      <c r="H25" s="15">
        <v>20</v>
      </c>
      <c r="I25" s="15">
        <v>47</v>
      </c>
      <c r="J25" s="18">
        <v>5384</v>
      </c>
      <c r="K25" s="8" t="s">
        <v>37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AR25" s="8"/>
    </row>
    <row r="26" spans="1:46" ht="15.75" hidden="1" thickBot="1" x14ac:dyDescent="0.3">
      <c r="A26" s="12"/>
      <c r="B26" s="12"/>
      <c r="C26" s="12" t="s">
        <v>38</v>
      </c>
      <c r="D26" s="25"/>
      <c r="E26" s="25"/>
      <c r="F26" s="25"/>
      <c r="G26" s="18">
        <v>7</v>
      </c>
      <c r="H26" s="18">
        <v>7</v>
      </c>
      <c r="I26" s="18">
        <v>80</v>
      </c>
      <c r="J26" s="17">
        <v>60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AR26" s="8"/>
    </row>
    <row r="27" spans="1:46" ht="15.75" hidden="1" thickBot="1" x14ac:dyDescent="0.3">
      <c r="A27" s="12"/>
      <c r="B27" s="12"/>
      <c r="C27" s="12" t="s">
        <v>39</v>
      </c>
      <c r="D27" s="25"/>
      <c r="E27" s="25"/>
      <c r="F27" s="25"/>
      <c r="G27" s="18">
        <v>24</v>
      </c>
      <c r="H27" s="18">
        <v>80</v>
      </c>
      <c r="I27" s="18">
        <v>30</v>
      </c>
      <c r="J27" s="8" t="s">
        <v>40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AR27" s="8"/>
    </row>
    <row r="28" spans="1:46" ht="15.75" hidden="1" thickBot="1" x14ac:dyDescent="0.3">
      <c r="A28" s="12"/>
      <c r="B28" s="12"/>
      <c r="C28" s="12" t="s">
        <v>41</v>
      </c>
      <c r="D28" s="25"/>
      <c r="E28" s="25"/>
      <c r="F28" s="25"/>
      <c r="G28" s="15">
        <v>0</v>
      </c>
      <c r="H28" s="15"/>
      <c r="I28" s="15">
        <v>10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AR28" s="8"/>
    </row>
    <row r="29" spans="1:46" ht="15.75" hidden="1" thickBot="1" x14ac:dyDescent="0.3">
      <c r="A29" s="12"/>
      <c r="B29" s="12"/>
      <c r="C29" s="12" t="s">
        <v>42</v>
      </c>
      <c r="D29" s="25"/>
      <c r="E29" s="25"/>
      <c r="F29" s="25"/>
      <c r="G29" s="15"/>
      <c r="H29" s="15">
        <v>600</v>
      </c>
      <c r="I29" s="15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AR29" s="8"/>
    </row>
    <row r="30" spans="1:46" ht="15.75" hidden="1" thickBot="1" x14ac:dyDescent="0.3">
      <c r="A30" s="12"/>
      <c r="B30" s="12"/>
      <c r="C30" s="12" t="s">
        <v>43</v>
      </c>
      <c r="D30" s="25"/>
      <c r="E30" s="25"/>
      <c r="F30" s="25"/>
      <c r="G30" s="15">
        <v>91</v>
      </c>
      <c r="H30" s="15">
        <v>343</v>
      </c>
      <c r="I30" s="15">
        <v>155</v>
      </c>
      <c r="J30" s="8" t="s">
        <v>44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AR30" s="8"/>
    </row>
    <row r="31" spans="1:46" ht="15.75" thickBot="1" x14ac:dyDescent="0.3">
      <c r="A31" s="55" t="s">
        <v>45</v>
      </c>
      <c r="B31" s="56"/>
      <c r="C31" s="26"/>
      <c r="D31" s="27">
        <f>D6+D7+D18+D24</f>
        <v>2714</v>
      </c>
      <c r="E31" s="28">
        <v>3780</v>
      </c>
      <c r="F31" s="28">
        <f>F6+F7+F18+F24</f>
        <v>3240</v>
      </c>
      <c r="G31" s="24">
        <v>2431</v>
      </c>
      <c r="H31" s="24">
        <v>3489</v>
      </c>
      <c r="I31" s="24">
        <v>2865</v>
      </c>
      <c r="J31" s="24" t="e">
        <f>J6+J7+J18+J24</f>
        <v>#VALUE!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AR31" s="15"/>
    </row>
    <row r="32" spans="1:46" x14ac:dyDescent="0.25">
      <c r="A32" s="11" t="s">
        <v>46</v>
      </c>
      <c r="B32" s="12" t="s">
        <v>47</v>
      </c>
      <c r="C32" s="13"/>
      <c r="D32" s="25">
        <v>2151</v>
      </c>
      <c r="E32" s="25">
        <v>2500</v>
      </c>
      <c r="F32" s="25">
        <v>2550</v>
      </c>
      <c r="G32" s="15">
        <v>2179</v>
      </c>
      <c r="H32" s="15">
        <v>2416</v>
      </c>
      <c r="I32" s="15">
        <v>2294</v>
      </c>
      <c r="J32" s="16">
        <v>2220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AR32" s="8" t="s">
        <v>48</v>
      </c>
    </row>
    <row r="33" spans="1:22" hidden="1" x14ac:dyDescent="0.25">
      <c r="A33" s="12"/>
      <c r="B33" s="12"/>
      <c r="C33" s="12" t="s">
        <v>49</v>
      </c>
      <c r="D33" s="25"/>
      <c r="E33" s="25">
        <v>170</v>
      </c>
      <c r="F33" s="25">
        <v>170</v>
      </c>
      <c r="G33" s="18">
        <v>274</v>
      </c>
      <c r="H33" s="18">
        <v>267</v>
      </c>
      <c r="I33" s="18">
        <v>306</v>
      </c>
      <c r="J33" s="18">
        <v>306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idden="1" x14ac:dyDescent="0.25">
      <c r="A34" s="12"/>
      <c r="B34" s="12"/>
      <c r="C34" s="12" t="s">
        <v>50</v>
      </c>
      <c r="D34" s="25"/>
      <c r="E34" s="25">
        <v>25</v>
      </c>
      <c r="F34" s="25">
        <v>25</v>
      </c>
      <c r="G34" s="15">
        <v>49</v>
      </c>
      <c r="H34" s="15">
        <v>44</v>
      </c>
      <c r="I34" s="15"/>
      <c r="J34" s="2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idden="1" x14ac:dyDescent="0.25">
      <c r="A35" s="12"/>
      <c r="B35" s="12"/>
      <c r="C35" s="12" t="s">
        <v>51</v>
      </c>
      <c r="D35" s="25"/>
      <c r="E35" s="25">
        <v>255</v>
      </c>
      <c r="F35" s="25">
        <v>255</v>
      </c>
      <c r="G35" s="15">
        <v>324</v>
      </c>
      <c r="H35" s="15">
        <v>312</v>
      </c>
      <c r="I35" s="15">
        <v>320</v>
      </c>
      <c r="J35" s="18">
        <v>320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idden="1" x14ac:dyDescent="0.25">
      <c r="A36" s="12"/>
      <c r="B36" s="12"/>
      <c r="C36" s="12" t="s">
        <v>52</v>
      </c>
      <c r="D36" s="25"/>
      <c r="E36" s="25">
        <v>75</v>
      </c>
      <c r="F36" s="25">
        <v>75</v>
      </c>
      <c r="G36" s="15">
        <v>80</v>
      </c>
      <c r="H36" s="15">
        <v>66</v>
      </c>
      <c r="I36" s="18">
        <v>120</v>
      </c>
      <c r="J36" s="17">
        <v>70</v>
      </c>
      <c r="K36" s="29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idden="1" x14ac:dyDescent="0.25">
      <c r="A37" s="12"/>
      <c r="B37" s="12"/>
      <c r="C37" s="12" t="s">
        <v>53</v>
      </c>
      <c r="D37" s="25"/>
      <c r="E37" s="25">
        <v>270</v>
      </c>
      <c r="F37" s="25">
        <v>270</v>
      </c>
      <c r="G37" s="15">
        <v>388</v>
      </c>
      <c r="H37" s="15">
        <v>558</v>
      </c>
      <c r="I37" s="15">
        <v>340</v>
      </c>
      <c r="J37" s="17">
        <v>340</v>
      </c>
      <c r="K37" s="8"/>
      <c r="L37" s="8"/>
      <c r="M37" s="8"/>
      <c r="N37" s="8"/>
      <c r="O37" s="8">
        <f>1495-560-267-44-66</f>
        <v>558</v>
      </c>
      <c r="P37" s="8"/>
      <c r="Q37" s="8"/>
      <c r="R37" s="8"/>
      <c r="S37" s="8"/>
      <c r="T37" s="8"/>
      <c r="U37" s="8"/>
      <c r="V37" s="8"/>
    </row>
    <row r="38" spans="1:22" hidden="1" x14ac:dyDescent="0.25">
      <c r="A38" s="12"/>
      <c r="B38" s="12"/>
      <c r="C38" s="12" t="s">
        <v>54</v>
      </c>
      <c r="D38" s="25"/>
      <c r="E38" s="25">
        <v>28</v>
      </c>
      <c r="F38" s="25">
        <v>28</v>
      </c>
      <c r="G38" s="15">
        <v>56</v>
      </c>
      <c r="H38" s="15"/>
      <c r="I38" s="15">
        <v>55</v>
      </c>
      <c r="J38" s="8">
        <v>30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idden="1" x14ac:dyDescent="0.25">
      <c r="A39" s="12"/>
      <c r="B39" s="12"/>
      <c r="C39" s="12" t="s">
        <v>55</v>
      </c>
      <c r="D39" s="25"/>
      <c r="E39" s="25">
        <v>13</v>
      </c>
      <c r="F39" s="25">
        <v>13</v>
      </c>
      <c r="G39" s="15">
        <v>13</v>
      </c>
      <c r="H39" s="15">
        <v>14</v>
      </c>
      <c r="I39" s="15">
        <v>20</v>
      </c>
      <c r="J39" s="8">
        <v>20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idden="1" x14ac:dyDescent="0.25">
      <c r="A40" s="12"/>
      <c r="B40" s="12"/>
      <c r="C40" s="12" t="s">
        <v>56</v>
      </c>
      <c r="D40" s="25"/>
      <c r="E40" s="25">
        <v>4</v>
      </c>
      <c r="F40" s="25">
        <v>4</v>
      </c>
      <c r="G40" s="15">
        <v>12</v>
      </c>
      <c r="H40" s="15">
        <v>5</v>
      </c>
      <c r="I40" s="15">
        <v>6</v>
      </c>
      <c r="J40" s="8">
        <v>6</v>
      </c>
      <c r="K40" s="20" t="s">
        <v>57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idden="1" x14ac:dyDescent="0.25">
      <c r="A41" s="12"/>
      <c r="B41" s="12"/>
      <c r="C41" s="12" t="s">
        <v>58</v>
      </c>
      <c r="D41" s="25"/>
      <c r="E41" s="25"/>
      <c r="F41" s="25"/>
      <c r="G41" s="15">
        <v>125</v>
      </c>
      <c r="H41" s="15">
        <v>41</v>
      </c>
      <c r="I41" s="15">
        <v>30</v>
      </c>
      <c r="J41" s="20">
        <v>30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idden="1" x14ac:dyDescent="0.25">
      <c r="A42" s="12"/>
      <c r="B42" s="12"/>
      <c r="C42" s="12" t="s">
        <v>59</v>
      </c>
      <c r="D42" s="25"/>
      <c r="E42" s="25"/>
      <c r="F42" s="25"/>
      <c r="G42" s="15"/>
      <c r="H42" s="15">
        <v>5</v>
      </c>
      <c r="I42" s="15">
        <v>35</v>
      </c>
      <c r="J42" s="8">
        <v>35</v>
      </c>
      <c r="K42" s="20" t="s">
        <v>60</v>
      </c>
      <c r="L42" s="20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idden="1" x14ac:dyDescent="0.25">
      <c r="A43" s="12"/>
      <c r="B43" s="12"/>
      <c r="C43" s="12" t="s">
        <v>61</v>
      </c>
      <c r="D43" s="25"/>
      <c r="E43" s="25">
        <v>103</v>
      </c>
      <c r="F43" s="25">
        <v>103</v>
      </c>
      <c r="G43" s="15">
        <v>137</v>
      </c>
      <c r="H43" s="15">
        <v>159</v>
      </c>
      <c r="I43" s="15">
        <v>130</v>
      </c>
      <c r="J43" s="8">
        <v>130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idden="1" x14ac:dyDescent="0.25">
      <c r="A44" s="12"/>
      <c r="B44" s="12"/>
      <c r="C44" s="12" t="s">
        <v>62</v>
      </c>
      <c r="D44" s="25"/>
      <c r="E44" s="25">
        <v>10</v>
      </c>
      <c r="F44" s="25">
        <v>10</v>
      </c>
      <c r="G44" s="15">
        <v>8</v>
      </c>
      <c r="H44" s="15">
        <v>7</v>
      </c>
      <c r="I44" s="15">
        <v>11</v>
      </c>
      <c r="J44" s="8">
        <v>12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idden="1" x14ac:dyDescent="0.25">
      <c r="A45" s="12"/>
      <c r="B45" s="12"/>
      <c r="C45" s="12" t="s">
        <v>63</v>
      </c>
      <c r="D45" s="25"/>
      <c r="E45" s="25">
        <v>2</v>
      </c>
      <c r="F45" s="25">
        <v>2</v>
      </c>
      <c r="G45" s="15">
        <v>1</v>
      </c>
      <c r="H45" s="15">
        <v>1</v>
      </c>
      <c r="I45" s="15">
        <v>5</v>
      </c>
      <c r="J45" s="8">
        <v>5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idden="1" x14ac:dyDescent="0.25">
      <c r="A46" s="12"/>
      <c r="B46" s="12"/>
      <c r="C46" s="12" t="s">
        <v>64</v>
      </c>
      <c r="D46" s="25"/>
      <c r="E46" s="25">
        <v>27</v>
      </c>
      <c r="F46" s="25">
        <v>27</v>
      </c>
      <c r="G46" s="15">
        <v>36</v>
      </c>
      <c r="H46" s="15">
        <v>36</v>
      </c>
      <c r="I46" s="15">
        <v>45</v>
      </c>
      <c r="J46" s="8">
        <v>26</v>
      </c>
      <c r="K46" s="8" t="s">
        <v>65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idden="1" x14ac:dyDescent="0.25">
      <c r="A47" s="12"/>
      <c r="B47" s="12"/>
      <c r="C47" s="12" t="s">
        <v>66</v>
      </c>
      <c r="D47" s="25"/>
      <c r="E47" s="25">
        <v>27</v>
      </c>
      <c r="F47" s="25">
        <v>27</v>
      </c>
      <c r="G47" s="15">
        <v>34</v>
      </c>
      <c r="H47" s="15">
        <v>84</v>
      </c>
      <c r="I47" s="15">
        <v>50</v>
      </c>
      <c r="J47" s="8">
        <v>50</v>
      </c>
      <c r="K47" s="20" t="s">
        <v>67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idden="1" x14ac:dyDescent="0.25">
      <c r="A48" s="12"/>
      <c r="B48" s="12"/>
      <c r="C48" s="12" t="s">
        <v>68</v>
      </c>
      <c r="D48" s="25"/>
      <c r="E48" s="25">
        <v>60</v>
      </c>
      <c r="F48" s="25">
        <v>60</v>
      </c>
      <c r="G48" s="15">
        <v>21</v>
      </c>
      <c r="H48" s="15">
        <f>46+60</f>
        <v>106</v>
      </c>
      <c r="I48" s="15">
        <v>80</v>
      </c>
      <c r="J48" s="8">
        <v>0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idden="1" x14ac:dyDescent="0.25">
      <c r="A49" s="12"/>
      <c r="B49" s="12"/>
      <c r="C49" s="12" t="s">
        <v>69</v>
      </c>
      <c r="D49" s="25"/>
      <c r="E49" s="25">
        <v>417</v>
      </c>
      <c r="F49" s="25">
        <v>417</v>
      </c>
      <c r="G49" s="15">
        <v>249</v>
      </c>
      <c r="H49" s="15">
        <v>228</v>
      </c>
      <c r="I49" s="15">
        <v>108</v>
      </c>
      <c r="J49" s="8">
        <v>80</v>
      </c>
      <c r="K49" s="8"/>
      <c r="L49" s="8"/>
      <c r="M49" s="8" t="s">
        <v>70</v>
      </c>
      <c r="N49" s="8"/>
      <c r="O49" s="8"/>
      <c r="P49" s="8"/>
      <c r="Q49" s="8"/>
      <c r="R49" s="8"/>
      <c r="S49" s="8"/>
      <c r="T49" s="8"/>
      <c r="U49" s="8"/>
      <c r="V49" s="8"/>
    </row>
    <row r="50" spans="1:22" hidden="1" x14ac:dyDescent="0.25">
      <c r="A50" s="12"/>
      <c r="B50" s="12"/>
      <c r="C50" s="30" t="s">
        <v>71</v>
      </c>
      <c r="D50" s="25"/>
      <c r="E50" s="25">
        <v>136</v>
      </c>
      <c r="F50" s="25">
        <v>136</v>
      </c>
      <c r="G50" s="15">
        <v>130</v>
      </c>
      <c r="H50" s="15">
        <v>239</v>
      </c>
      <c r="I50" s="15">
        <v>272</v>
      </c>
      <c r="J50" s="8">
        <v>450</v>
      </c>
      <c r="K50" s="20" t="s">
        <v>67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idden="1" x14ac:dyDescent="0.25">
      <c r="A51" s="12"/>
      <c r="B51" s="12"/>
      <c r="C51" s="12" t="s">
        <v>72</v>
      </c>
      <c r="D51" s="25"/>
      <c r="E51" s="25">
        <v>6</v>
      </c>
      <c r="F51" s="25">
        <v>6</v>
      </c>
      <c r="G51" s="15">
        <v>20</v>
      </c>
      <c r="H51" s="15">
        <v>30</v>
      </c>
      <c r="I51" s="15">
        <v>40</v>
      </c>
      <c r="J51" s="8">
        <v>20</v>
      </c>
      <c r="K51" s="8"/>
      <c r="L51" s="8"/>
      <c r="M51" s="8" t="s">
        <v>73</v>
      </c>
      <c r="N51" s="8"/>
      <c r="O51" s="8"/>
      <c r="P51" s="8"/>
      <c r="Q51" s="8"/>
      <c r="R51" s="8"/>
      <c r="S51" s="8"/>
      <c r="T51" s="8"/>
      <c r="U51" s="8"/>
      <c r="V51" s="8"/>
    </row>
    <row r="52" spans="1:22" hidden="1" x14ac:dyDescent="0.25">
      <c r="A52" s="12"/>
      <c r="B52" s="12"/>
      <c r="C52" s="21" t="s">
        <v>74</v>
      </c>
      <c r="D52" s="31"/>
      <c r="E52" s="31"/>
      <c r="F52" s="31"/>
      <c r="G52" s="18"/>
      <c r="H52" s="18"/>
      <c r="I52" s="18">
        <v>204</v>
      </c>
      <c r="J52" s="8">
        <v>15</v>
      </c>
      <c r="K52" s="8"/>
      <c r="L52" s="8"/>
      <c r="M52" s="20"/>
      <c r="N52" s="20"/>
      <c r="O52" s="20"/>
      <c r="P52" s="20"/>
      <c r="Q52" s="20"/>
      <c r="R52" s="8"/>
      <c r="S52" s="8"/>
      <c r="T52" s="8"/>
      <c r="U52" s="8"/>
      <c r="V52" s="8"/>
    </row>
    <row r="53" spans="1:22" hidden="1" x14ac:dyDescent="0.25">
      <c r="A53" s="12"/>
      <c r="B53" s="12"/>
      <c r="C53" s="21" t="s">
        <v>75</v>
      </c>
      <c r="D53" s="31"/>
      <c r="E53" s="31">
        <v>56</v>
      </c>
      <c r="F53" s="31">
        <v>56</v>
      </c>
      <c r="G53" s="18">
        <v>203</v>
      </c>
      <c r="H53" s="18">
        <v>190</v>
      </c>
      <c r="I53" s="18">
        <v>50</v>
      </c>
      <c r="J53" s="8">
        <v>20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idden="1" x14ac:dyDescent="0.25">
      <c r="A54" s="12"/>
      <c r="B54" s="12"/>
      <c r="C54" s="12" t="s">
        <v>76</v>
      </c>
      <c r="D54" s="25"/>
      <c r="E54" s="25"/>
      <c r="F54" s="25"/>
      <c r="G54" s="15">
        <v>13</v>
      </c>
      <c r="H54" s="15">
        <v>13</v>
      </c>
      <c r="I54" s="15">
        <v>47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idden="1" x14ac:dyDescent="0.25">
      <c r="A55" s="12"/>
      <c r="B55" s="12"/>
      <c r="C55" s="12" t="s">
        <v>77</v>
      </c>
      <c r="D55" s="25"/>
      <c r="E55" s="25"/>
      <c r="F55" s="25"/>
      <c r="G55" s="15"/>
      <c r="H55" s="15"/>
      <c r="I55" s="15">
        <v>34</v>
      </c>
      <c r="J55" s="8">
        <v>34</v>
      </c>
      <c r="K55" s="8"/>
      <c r="L55" s="8"/>
      <c r="M55" s="8"/>
      <c r="N55" s="8">
        <f>114+36+30</f>
        <v>180</v>
      </c>
      <c r="O55" s="8">
        <f>100+36+30</f>
        <v>166</v>
      </c>
      <c r="P55" s="8">
        <f>36+88</f>
        <v>124</v>
      </c>
      <c r="Q55" s="8">
        <f>75+36</f>
        <v>111</v>
      </c>
      <c r="R55" s="8">
        <f>61+36</f>
        <v>97</v>
      </c>
      <c r="S55" s="8">
        <f>48+36</f>
        <v>84</v>
      </c>
      <c r="T55" s="8">
        <f>22+36</f>
        <v>58</v>
      </c>
      <c r="U55" s="8">
        <f>35+36</f>
        <v>71</v>
      </c>
      <c r="V55" s="8">
        <f>9+36</f>
        <v>45</v>
      </c>
    </row>
    <row r="56" spans="1:22" hidden="1" x14ac:dyDescent="0.25">
      <c r="A56" s="12"/>
      <c r="B56" s="12"/>
      <c r="C56" s="12" t="s">
        <v>78</v>
      </c>
      <c r="D56" s="25"/>
      <c r="E56" s="25"/>
      <c r="F56" s="25"/>
      <c r="G56" s="15"/>
      <c r="H56" s="15"/>
      <c r="I56" s="15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idden="1" x14ac:dyDescent="0.25">
      <c r="A57" s="12"/>
      <c r="B57" s="12"/>
      <c r="C57" s="12" t="s">
        <v>79</v>
      </c>
      <c r="D57" s="25"/>
      <c r="E57" s="25"/>
      <c r="F57" s="25"/>
      <c r="G57" s="15"/>
      <c r="H57" s="15"/>
      <c r="I57" s="15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idden="1" x14ac:dyDescent="0.25">
      <c r="A58" s="12"/>
      <c r="B58" s="12"/>
      <c r="C58" s="12" t="s">
        <v>80</v>
      </c>
      <c r="D58" s="25"/>
      <c r="E58" s="25"/>
      <c r="F58" s="25"/>
      <c r="G58" s="15"/>
      <c r="H58" s="15"/>
      <c r="I58" s="15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idden="1" x14ac:dyDescent="0.25">
      <c r="A59" s="12"/>
      <c r="B59" s="12"/>
      <c r="C59" s="12" t="s">
        <v>81</v>
      </c>
      <c r="D59" s="25"/>
      <c r="E59" s="25"/>
      <c r="F59" s="25"/>
      <c r="G59" s="15"/>
      <c r="H59" s="15"/>
      <c r="I59" s="15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idden="1" x14ac:dyDescent="0.25">
      <c r="A60" s="12"/>
      <c r="B60" s="12"/>
      <c r="C60" s="12" t="s">
        <v>82</v>
      </c>
      <c r="D60" s="25"/>
      <c r="E60" s="25"/>
      <c r="F60" s="25"/>
      <c r="G60" s="15"/>
      <c r="H60" s="15"/>
      <c r="I60" s="15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idden="1" x14ac:dyDescent="0.25">
      <c r="A61" s="12"/>
      <c r="B61" s="12"/>
      <c r="C61" s="12" t="s">
        <v>83</v>
      </c>
      <c r="D61" s="25"/>
      <c r="E61" s="25"/>
      <c r="F61" s="25"/>
      <c r="G61" s="15"/>
      <c r="H61" s="15"/>
      <c r="I61" s="15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idden="1" x14ac:dyDescent="0.25">
      <c r="A62" s="12"/>
      <c r="B62" s="12"/>
      <c r="C62" s="12" t="s">
        <v>84</v>
      </c>
      <c r="D62" s="25"/>
      <c r="E62" s="25"/>
      <c r="F62" s="25"/>
      <c r="G62" s="15">
        <v>8</v>
      </c>
      <c r="H62" s="15"/>
      <c r="I62" s="15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idden="1" x14ac:dyDescent="0.25">
      <c r="A63" s="12"/>
      <c r="B63" s="12"/>
      <c r="C63" s="12" t="s">
        <v>85</v>
      </c>
      <c r="D63" s="25"/>
      <c r="E63" s="25"/>
      <c r="F63" s="25"/>
      <c r="G63" s="15"/>
      <c r="H63" s="15"/>
      <c r="I63" s="15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idden="1" x14ac:dyDescent="0.25">
      <c r="A64" s="12"/>
      <c r="B64" s="12"/>
      <c r="C64" s="12" t="s">
        <v>86</v>
      </c>
      <c r="D64" s="25"/>
      <c r="E64" s="25"/>
      <c r="F64" s="25"/>
      <c r="G64" s="15"/>
      <c r="H64" s="15"/>
      <c r="I64" s="15"/>
      <c r="J64" s="8">
        <v>152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4" hidden="1" x14ac:dyDescent="0.25">
      <c r="A65" s="12"/>
      <c r="B65" s="12"/>
      <c r="C65" s="21" t="s">
        <v>87</v>
      </c>
      <c r="D65" s="31"/>
      <c r="E65" s="31"/>
      <c r="F65" s="31"/>
      <c r="G65" s="18"/>
      <c r="H65" s="18"/>
      <c r="I65" s="18"/>
      <c r="J65" s="20">
        <v>100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4" ht="15.75" thickBot="1" x14ac:dyDescent="0.3">
      <c r="A66" s="11" t="s">
        <v>88</v>
      </c>
      <c r="B66" s="12" t="s">
        <v>89</v>
      </c>
      <c r="C66" s="13"/>
      <c r="D66" s="25">
        <v>281</v>
      </c>
      <c r="E66" s="25">
        <v>0</v>
      </c>
      <c r="F66" s="25">
        <v>0</v>
      </c>
      <c r="G66" s="15">
        <v>357</v>
      </c>
      <c r="H66" s="15">
        <v>1554</v>
      </c>
      <c r="I66" s="15">
        <v>440</v>
      </c>
      <c r="J66" s="16">
        <v>11600</v>
      </c>
      <c r="K66" s="29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4" ht="15.75" hidden="1" thickBot="1" x14ac:dyDescent="0.3">
      <c r="A67" s="12"/>
      <c r="B67" s="12"/>
      <c r="C67" s="21" t="s">
        <v>90</v>
      </c>
      <c r="D67" s="25"/>
      <c r="E67" s="25"/>
      <c r="F67" s="25"/>
      <c r="G67" s="15"/>
      <c r="H67" s="15">
        <f>176+15</f>
        <v>191</v>
      </c>
      <c r="I67" s="15">
        <v>100</v>
      </c>
      <c r="J67" s="8"/>
      <c r="K67" s="8"/>
      <c r="L67" s="8"/>
      <c r="M67" s="8" t="s">
        <v>91</v>
      </c>
      <c r="N67" s="8"/>
      <c r="O67" s="8"/>
      <c r="P67" s="8"/>
      <c r="Q67" s="8"/>
      <c r="R67" s="8"/>
      <c r="S67" s="8"/>
      <c r="T67" s="8"/>
      <c r="U67" s="8"/>
      <c r="V67" s="8"/>
    </row>
    <row r="68" spans="1:24" ht="15.75" hidden="1" thickBot="1" x14ac:dyDescent="0.3">
      <c r="A68" s="12"/>
      <c r="B68" s="12"/>
      <c r="C68" s="21" t="s">
        <v>92</v>
      </c>
      <c r="D68" s="25"/>
      <c r="E68" s="25">
        <v>811</v>
      </c>
      <c r="F68" s="25">
        <v>811</v>
      </c>
      <c r="G68" s="15">
        <f>226+130</f>
        <v>356</v>
      </c>
      <c r="H68" s="15">
        <v>1363</v>
      </c>
      <c r="I68" s="15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4" ht="15.75" hidden="1" thickBot="1" x14ac:dyDescent="0.3">
      <c r="A69" s="12"/>
      <c r="B69" s="12"/>
      <c r="C69" s="12" t="s">
        <v>37</v>
      </c>
      <c r="D69" s="25"/>
      <c r="E69" s="25"/>
      <c r="F69" s="25"/>
      <c r="G69" s="15"/>
      <c r="H69" s="15"/>
      <c r="I69" s="15">
        <v>340</v>
      </c>
      <c r="J69" s="15">
        <v>11597</v>
      </c>
      <c r="K69" s="8"/>
      <c r="L69" s="8"/>
      <c r="M69" s="8" t="s">
        <v>93</v>
      </c>
      <c r="N69" s="8"/>
      <c r="O69" s="8"/>
      <c r="P69" s="8"/>
      <c r="Q69" s="8"/>
      <c r="R69" s="8"/>
      <c r="S69" s="8"/>
      <c r="T69" s="8"/>
      <c r="U69" s="8"/>
      <c r="V69" s="8"/>
    </row>
    <row r="70" spans="1:24" ht="15.75" thickBot="1" x14ac:dyDescent="0.3">
      <c r="A70" s="55" t="s">
        <v>94</v>
      </c>
      <c r="B70" s="56"/>
      <c r="C70" s="32"/>
      <c r="D70" s="27">
        <f>SUM(D32:D69)</f>
        <v>2432</v>
      </c>
      <c r="E70" s="28">
        <f>E32+E66</f>
        <v>2500</v>
      </c>
      <c r="F70" s="28">
        <f>F32+F66</f>
        <v>2550</v>
      </c>
      <c r="G70" s="24">
        <v>2536</v>
      </c>
      <c r="H70" s="24">
        <v>3970</v>
      </c>
      <c r="I70" s="24">
        <v>2734</v>
      </c>
      <c r="J70" s="15">
        <f>J32+J66</f>
        <v>13820</v>
      </c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4" ht="15.75" thickBot="1" x14ac:dyDescent="0.3">
      <c r="A71" s="55" t="s">
        <v>95</v>
      </c>
      <c r="B71" s="56"/>
      <c r="C71" s="32"/>
      <c r="D71" s="33">
        <f>D31-D70</f>
        <v>282</v>
      </c>
      <c r="E71" s="33">
        <f>E31-E70</f>
        <v>1280</v>
      </c>
      <c r="F71" s="33">
        <f>F31-F70</f>
        <v>690</v>
      </c>
      <c r="G71" s="33">
        <f t="shared" ref="G71:V71" si="0">G31-G70</f>
        <v>-105</v>
      </c>
      <c r="H71" s="33">
        <f t="shared" si="0"/>
        <v>-481</v>
      </c>
      <c r="I71" s="33">
        <f t="shared" si="0"/>
        <v>131</v>
      </c>
      <c r="J71" s="33" t="e">
        <f t="shared" si="0"/>
        <v>#VALUE!</v>
      </c>
      <c r="K71" s="33">
        <f t="shared" si="0"/>
        <v>0</v>
      </c>
      <c r="L71" s="33">
        <f t="shared" si="0"/>
        <v>0</v>
      </c>
      <c r="M71" s="33">
        <f t="shared" si="0"/>
        <v>0</v>
      </c>
      <c r="N71" s="33">
        <f t="shared" si="0"/>
        <v>0</v>
      </c>
      <c r="O71" s="33">
        <f t="shared" si="0"/>
        <v>0</v>
      </c>
      <c r="P71" s="33">
        <f t="shared" si="0"/>
        <v>0</v>
      </c>
      <c r="Q71" s="33">
        <f t="shared" si="0"/>
        <v>0</v>
      </c>
      <c r="R71" s="33">
        <f t="shared" si="0"/>
        <v>0</v>
      </c>
      <c r="S71" s="33">
        <f t="shared" si="0"/>
        <v>0</v>
      </c>
      <c r="T71" s="33">
        <f t="shared" si="0"/>
        <v>0</v>
      </c>
      <c r="U71" s="33">
        <f t="shared" si="0"/>
        <v>0</v>
      </c>
      <c r="V71" s="33">
        <f t="shared" si="0"/>
        <v>0</v>
      </c>
    </row>
    <row r="72" spans="1:24" x14ac:dyDescent="0.25">
      <c r="A72" s="34" t="s">
        <v>96</v>
      </c>
      <c r="B72" s="9" t="s">
        <v>97</v>
      </c>
      <c r="C72" s="35"/>
      <c r="D72" s="36">
        <v>-140</v>
      </c>
      <c r="E72" s="36">
        <v>-177</v>
      </c>
      <c r="F72" s="36">
        <v>-177</v>
      </c>
      <c r="G72" s="24"/>
      <c r="H72" s="24"/>
      <c r="I72" s="24"/>
      <c r="J72" s="15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4" x14ac:dyDescent="0.25">
      <c r="A73" s="37"/>
      <c r="B73" s="37" t="s">
        <v>98</v>
      </c>
      <c r="C73" s="9"/>
      <c r="D73" s="38">
        <v>0</v>
      </c>
      <c r="E73" s="38">
        <v>0</v>
      </c>
      <c r="F73" s="38">
        <v>0</v>
      </c>
      <c r="G73" s="24"/>
      <c r="H73" s="24"/>
      <c r="I73" s="24"/>
      <c r="J73" s="15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4" x14ac:dyDescent="0.25">
      <c r="A74" s="39"/>
      <c r="B74" s="39" t="s">
        <v>99</v>
      </c>
      <c r="C74" s="39"/>
      <c r="D74" s="25">
        <v>-120</v>
      </c>
      <c r="E74" s="38">
        <v>0</v>
      </c>
      <c r="F74" s="38">
        <v>0</v>
      </c>
      <c r="G74" s="24"/>
      <c r="H74" s="24"/>
      <c r="I74" s="24"/>
      <c r="J74" s="15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X74" s="8"/>
    </row>
    <row r="75" spans="1:24" ht="15.75" thickBot="1" x14ac:dyDescent="0.3">
      <c r="A75" s="40"/>
      <c r="B75" s="41" t="s">
        <v>100</v>
      </c>
      <c r="C75" s="41"/>
      <c r="D75" s="42">
        <v>-22</v>
      </c>
      <c r="E75" s="43">
        <v>-50</v>
      </c>
      <c r="F75" s="43">
        <v>-55</v>
      </c>
      <c r="G75" s="24"/>
      <c r="H75" s="24"/>
      <c r="I75" s="24"/>
      <c r="J75" s="15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4" ht="15.75" thickBot="1" x14ac:dyDescent="0.3">
      <c r="A76" s="55" t="s">
        <v>101</v>
      </c>
      <c r="B76" s="56"/>
      <c r="C76" s="32"/>
      <c r="D76" s="33">
        <f>D72++D73+D74+D75</f>
        <v>-282</v>
      </c>
      <c r="E76" s="33">
        <f>E72++E73+E74+E75</f>
        <v>-227</v>
      </c>
      <c r="F76" s="33">
        <f t="shared" ref="F76:V76" si="1">F72++F73+F74+F75</f>
        <v>-232</v>
      </c>
      <c r="G76" s="33">
        <f t="shared" si="1"/>
        <v>0</v>
      </c>
      <c r="H76" s="33">
        <f t="shared" si="1"/>
        <v>0</v>
      </c>
      <c r="I76" s="33">
        <f t="shared" si="1"/>
        <v>0</v>
      </c>
      <c r="J76" s="33">
        <f t="shared" si="1"/>
        <v>0</v>
      </c>
      <c r="K76" s="33">
        <f t="shared" si="1"/>
        <v>0</v>
      </c>
      <c r="L76" s="33">
        <f t="shared" si="1"/>
        <v>0</v>
      </c>
      <c r="M76" s="33">
        <f t="shared" si="1"/>
        <v>0</v>
      </c>
      <c r="N76" s="33">
        <f t="shared" si="1"/>
        <v>0</v>
      </c>
      <c r="O76" s="33">
        <f t="shared" si="1"/>
        <v>0</v>
      </c>
      <c r="P76" s="33">
        <f t="shared" si="1"/>
        <v>0</v>
      </c>
      <c r="Q76" s="33">
        <f t="shared" si="1"/>
        <v>0</v>
      </c>
      <c r="R76" s="33">
        <f t="shared" si="1"/>
        <v>0</v>
      </c>
      <c r="S76" s="33">
        <f t="shared" si="1"/>
        <v>0</v>
      </c>
      <c r="T76" s="33">
        <f t="shared" si="1"/>
        <v>0</v>
      </c>
      <c r="U76" s="33">
        <f t="shared" si="1"/>
        <v>0</v>
      </c>
      <c r="V76" s="33">
        <f t="shared" si="1"/>
        <v>0</v>
      </c>
      <c r="W76" s="8"/>
    </row>
    <row r="77" spans="1:24" x14ac:dyDescent="0.25">
      <c r="C77" s="44"/>
      <c r="D77" s="44" t="s">
        <v>102</v>
      </c>
      <c r="E77" s="44" t="s">
        <v>102</v>
      </c>
      <c r="F77" s="44" t="s">
        <v>102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4" x14ac:dyDescent="0.25"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4" x14ac:dyDescent="0.25">
      <c r="A79" s="45" t="s">
        <v>112</v>
      </c>
      <c r="B79" s="44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4" x14ac:dyDescent="0.25">
      <c r="A80" s="1" t="s">
        <v>113</v>
      </c>
      <c r="I80" s="1" t="s">
        <v>103</v>
      </c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1:23" x14ac:dyDescent="0.25">
      <c r="D81" s="46" t="s">
        <v>104</v>
      </c>
      <c r="E81" s="46"/>
      <c r="F81" s="46"/>
      <c r="I81" s="1" t="s">
        <v>105</v>
      </c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1:23" x14ac:dyDescent="0.25">
      <c r="D82" s="46" t="s">
        <v>106</v>
      </c>
      <c r="E82" s="46"/>
      <c r="F82" s="46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1:23" x14ac:dyDescent="0.25">
      <c r="A83" s="8"/>
      <c r="B83" s="10"/>
      <c r="C83" s="8"/>
      <c r="D83" s="24"/>
      <c r="E83" s="24"/>
      <c r="F83" s="24"/>
      <c r="G83" s="24"/>
      <c r="H83" s="24"/>
      <c r="I83" s="24"/>
      <c r="J83" s="15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1:23" x14ac:dyDescent="0.25">
      <c r="A84" s="8"/>
      <c r="B84" s="10"/>
      <c r="C84" s="8"/>
      <c r="D84" s="24"/>
      <c r="E84" s="24"/>
      <c r="F84" s="24"/>
      <c r="G84" s="24"/>
      <c r="H84" s="24"/>
      <c r="I84" s="24"/>
      <c r="J84" s="15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1:23" s="50" customFormat="1" x14ac:dyDescent="0.25">
      <c r="A85" s="47"/>
      <c r="B85" s="48"/>
      <c r="C85" s="48"/>
      <c r="D85" s="49"/>
      <c r="E85" s="49"/>
      <c r="F85" s="49"/>
      <c r="G85" s="49">
        <f>G31-G70</f>
        <v>-105</v>
      </c>
      <c r="H85" s="49">
        <f>H31-H70</f>
        <v>-481</v>
      </c>
      <c r="I85" s="49">
        <f>I31-I70</f>
        <v>131</v>
      </c>
      <c r="J85" s="49" t="e">
        <f>J31-J70</f>
        <v>#VALUE!</v>
      </c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1:23" s="23" customFormat="1" hidden="1" x14ac:dyDescent="0.25">
      <c r="A86" s="51"/>
      <c r="B86" s="51"/>
      <c r="C86" s="48"/>
      <c r="D86" s="19"/>
      <c r="E86" s="19"/>
      <c r="F86" s="19"/>
      <c r="G86" s="52"/>
      <c r="H86" s="52"/>
      <c r="I86" s="52"/>
      <c r="J86" s="52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 spans="1:23" s="23" customFormat="1" hidden="1" x14ac:dyDescent="0.25">
      <c r="A87" s="47"/>
      <c r="B87" s="53"/>
      <c r="C87" s="48"/>
      <c r="D87" s="19"/>
      <c r="E87" s="19"/>
      <c r="F87" s="19"/>
      <c r="G87" s="52"/>
      <c r="H87" s="52"/>
      <c r="I87" s="52"/>
      <c r="J87" s="52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</row>
    <row r="88" spans="1:23" s="23" customFormat="1" hidden="1" x14ac:dyDescent="0.25">
      <c r="A88" s="54"/>
      <c r="B88" s="48"/>
      <c r="C88" s="47"/>
      <c r="D88" s="49"/>
      <c r="E88" s="49"/>
      <c r="F88" s="49"/>
      <c r="G88" s="18">
        <v>105</v>
      </c>
      <c r="H88" s="18">
        <v>481</v>
      </c>
      <c r="I88" s="18">
        <v>-131</v>
      </c>
      <c r="J88" s="52">
        <v>3865</v>
      </c>
      <c r="K88" s="20" t="s">
        <v>107</v>
      </c>
      <c r="L88" s="18" t="e">
        <f>J85+J88</f>
        <v>#VALUE!</v>
      </c>
      <c r="M88" s="20" t="s">
        <v>108</v>
      </c>
      <c r="N88" s="20"/>
      <c r="O88" s="20"/>
      <c r="P88" s="20"/>
      <c r="Q88" s="20"/>
      <c r="R88" s="20"/>
      <c r="S88" s="20"/>
      <c r="T88" s="20"/>
      <c r="U88" s="20"/>
      <c r="V88" s="20"/>
      <c r="W88" s="20"/>
    </row>
    <row r="89" spans="1:23" hidden="1" x14ac:dyDescent="0.25">
      <c r="A89" s="47"/>
      <c r="B89" s="47"/>
      <c r="C89" s="47"/>
      <c r="D89" s="19"/>
      <c r="E89" s="19"/>
      <c r="F89" s="19"/>
      <c r="G89" s="15">
        <v>100</v>
      </c>
      <c r="H89" s="15">
        <v>39</v>
      </c>
      <c r="I89" s="15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1:23" hidden="1" x14ac:dyDescent="0.25">
      <c r="A90" s="47"/>
      <c r="B90" s="47"/>
      <c r="C90" s="47"/>
      <c r="D90" s="19"/>
      <c r="E90" s="19"/>
      <c r="F90" s="19"/>
      <c r="G90" s="15"/>
      <c r="H90" s="15">
        <v>560</v>
      </c>
      <c r="I90" s="15"/>
      <c r="J90" s="8">
        <v>4400</v>
      </c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1:23" hidden="1" x14ac:dyDescent="0.25">
      <c r="A91" s="47"/>
      <c r="B91" s="47"/>
      <c r="C91" s="47"/>
      <c r="D91" s="19"/>
      <c r="E91" s="19"/>
      <c r="F91" s="19"/>
      <c r="G91" s="15"/>
      <c r="H91" s="15">
        <v>-139</v>
      </c>
      <c r="I91" s="15">
        <v>-131</v>
      </c>
      <c r="J91" s="17">
        <v>-131</v>
      </c>
      <c r="K91" s="8"/>
      <c r="L91" s="8"/>
      <c r="M91" s="8"/>
      <c r="N91" s="8">
        <f>140+440</f>
        <v>580</v>
      </c>
      <c r="O91" s="8">
        <f>140+440</f>
        <v>580</v>
      </c>
      <c r="P91" s="8">
        <v>440</v>
      </c>
      <c r="Q91" s="8">
        <v>440</v>
      </c>
      <c r="R91" s="8">
        <v>440</v>
      </c>
      <c r="S91" s="8">
        <v>440</v>
      </c>
      <c r="T91" s="8">
        <v>440</v>
      </c>
      <c r="U91" s="8">
        <v>440</v>
      </c>
      <c r="V91" s="8">
        <v>440</v>
      </c>
      <c r="W91" s="8"/>
    </row>
    <row r="92" spans="1:23" hidden="1" x14ac:dyDescent="0.25">
      <c r="A92" s="47"/>
      <c r="B92" s="47"/>
      <c r="C92" s="47"/>
      <c r="D92" s="19"/>
      <c r="E92" s="19"/>
      <c r="F92" s="19"/>
      <c r="G92" s="15"/>
      <c r="H92" s="15"/>
      <c r="I92" s="15"/>
      <c r="J92" s="17">
        <v>-404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1:23" hidden="1" x14ac:dyDescent="0.25">
      <c r="A93" s="47"/>
      <c r="B93" s="47"/>
      <c r="C93" s="47"/>
      <c r="D93" s="19"/>
      <c r="E93" s="19"/>
      <c r="F93" s="19"/>
      <c r="G93" s="15">
        <v>5</v>
      </c>
      <c r="H93" s="15">
        <v>3</v>
      </c>
      <c r="I93" s="15"/>
      <c r="J93" s="17">
        <v>0</v>
      </c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1:23" hidden="1" x14ac:dyDescent="0.25">
      <c r="A94" s="47"/>
      <c r="B94" s="47"/>
      <c r="C94" s="47"/>
      <c r="D94" s="19"/>
      <c r="E94" s="19"/>
      <c r="F94" s="19"/>
      <c r="G94" s="15"/>
      <c r="H94" s="15"/>
      <c r="I94" s="15"/>
      <c r="J94" s="17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1:23" hidden="1" x14ac:dyDescent="0.25">
      <c r="A95" s="47"/>
      <c r="B95" s="47"/>
      <c r="C95" s="47"/>
      <c r="D95" s="19"/>
      <c r="E95" s="19"/>
      <c r="F95" s="19"/>
      <c r="G95" s="15"/>
      <c r="H95" s="15">
        <v>18</v>
      </c>
      <c r="I95" s="15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1:23" x14ac:dyDescent="0.25">
      <c r="A96" s="47"/>
      <c r="B96" s="47"/>
      <c r="C96" s="47"/>
      <c r="D96" s="47"/>
      <c r="E96" s="47"/>
      <c r="F96" s="47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1:10" x14ac:dyDescent="0.25">
      <c r="A97" s="50"/>
      <c r="B97" s="47"/>
      <c r="C97" s="50"/>
      <c r="D97" s="50"/>
      <c r="E97" s="50"/>
      <c r="F97" s="50"/>
      <c r="J97" s="1" t="s">
        <v>109</v>
      </c>
    </row>
    <row r="98" spans="1:10" x14ac:dyDescent="0.25">
      <c r="J98" s="1" t="s">
        <v>110</v>
      </c>
    </row>
    <row r="99" spans="1:10" x14ac:dyDescent="0.25">
      <c r="J99" s="1" t="s">
        <v>57</v>
      </c>
    </row>
  </sheetData>
  <mergeCells count="6">
    <mergeCell ref="A76:B76"/>
    <mergeCell ref="A1:F1"/>
    <mergeCell ref="A2:F2"/>
    <mergeCell ref="A31:B31"/>
    <mergeCell ref="A70:B70"/>
    <mergeCell ref="A71:B7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kancelar</dc:creator>
  <cp:lastModifiedBy>Alžběta</cp:lastModifiedBy>
  <cp:lastPrinted>2018-01-08T16:43:21Z</cp:lastPrinted>
  <dcterms:created xsi:type="dcterms:W3CDTF">2015-02-11T09:29:23Z</dcterms:created>
  <dcterms:modified xsi:type="dcterms:W3CDTF">2018-01-08T16:44:01Z</dcterms:modified>
</cp:coreProperties>
</file>